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n_vid\Desktop\Общая папка\РІШЕННЯ\2024 рік\СІЛЬСЬКА РАДА\3. Квітень 2024р\ПРОЄКТ від _ квітня 2024р Про затвердження звіту про вик.бюджету за І квартал 2024р\"/>
    </mc:Choice>
  </mc:AlternateContent>
  <bookViews>
    <workbookView xWindow="0" yWindow="0" windowWidth="28800" windowHeight="11865"/>
  </bookViews>
  <sheets>
    <sheet name="Лист1" sheetId="1" r:id="rId1"/>
  </sheets>
  <definedNames>
    <definedName name="_xlnm.Print_Titles" localSheetId="0">Лист1!$6:$7</definedName>
    <definedName name="_xlnm.Print_Area" localSheetId="0">Лист1!$D$1:$K$177</definedName>
  </definedNames>
  <calcPr calcId="162913"/>
</workbook>
</file>

<file path=xl/calcChain.xml><?xml version="1.0" encoding="utf-8"?>
<calcChain xmlns="http://schemas.openxmlformats.org/spreadsheetml/2006/main">
  <c r="F47" i="1" l="1"/>
  <c r="G47" i="1"/>
  <c r="H47" i="1"/>
  <c r="E47" i="1"/>
  <c r="E16" i="1"/>
  <c r="E23" i="1"/>
  <c r="E21" i="1"/>
  <c r="E18" i="1"/>
  <c r="E9" i="1"/>
  <c r="F9" i="1"/>
  <c r="G9" i="1"/>
  <c r="H9" i="1"/>
  <c r="F58" i="1"/>
  <c r="G58" i="1"/>
  <c r="H58" i="1"/>
  <c r="E58" i="1"/>
  <c r="F44" i="1"/>
  <c r="G44" i="1"/>
  <c r="H44" i="1"/>
  <c r="E44" i="1"/>
  <c r="F42" i="1"/>
  <c r="G42" i="1"/>
  <c r="H42" i="1"/>
  <c r="E42" i="1"/>
  <c r="I14" i="1"/>
  <c r="I15" i="1"/>
  <c r="J14" i="1"/>
  <c r="J15" i="1"/>
  <c r="K14" i="1"/>
  <c r="K15" i="1"/>
  <c r="J10" i="1"/>
  <c r="I13" i="1"/>
  <c r="I12" i="1"/>
  <c r="I11" i="1"/>
  <c r="I10" i="1"/>
  <c r="I175" i="1" l="1"/>
  <c r="J175" i="1"/>
  <c r="K175" i="1"/>
  <c r="E163" i="1"/>
  <c r="H173" i="1" l="1"/>
  <c r="G173" i="1"/>
  <c r="F173" i="1"/>
  <c r="E173" i="1"/>
  <c r="H148" i="1"/>
  <c r="G148" i="1"/>
  <c r="F148" i="1"/>
  <c r="K149" i="1"/>
  <c r="K150" i="1"/>
  <c r="J149" i="1"/>
  <c r="J150" i="1"/>
  <c r="I149" i="1"/>
  <c r="I150" i="1"/>
  <c r="I126" i="1"/>
  <c r="J126" i="1"/>
  <c r="K126" i="1"/>
  <c r="K92" i="1" l="1"/>
  <c r="H73" i="1" l="1"/>
  <c r="H70" i="1"/>
  <c r="G70" i="1"/>
  <c r="I72" i="1"/>
  <c r="J72" i="1"/>
  <c r="K72" i="1"/>
  <c r="G53" i="1"/>
  <c r="F53" i="1"/>
  <c r="I47" i="1"/>
  <c r="J47" i="1"/>
  <c r="K47" i="1"/>
  <c r="I48" i="1"/>
  <c r="J48" i="1"/>
  <c r="K48" i="1"/>
  <c r="I46" i="1"/>
  <c r="K10" i="1"/>
  <c r="K13" i="1"/>
  <c r="K12" i="1"/>
  <c r="J13" i="1"/>
  <c r="J12" i="1"/>
  <c r="G163" i="1" l="1"/>
  <c r="K162" i="1"/>
  <c r="J162" i="1"/>
  <c r="I162" i="1"/>
  <c r="H161" i="1"/>
  <c r="G161" i="1"/>
  <c r="F161" i="1"/>
  <c r="E161" i="1"/>
  <c r="K113" i="1"/>
  <c r="J113" i="1"/>
  <c r="I113" i="1"/>
  <c r="K112" i="1"/>
  <c r="J112" i="1"/>
  <c r="I112" i="1"/>
  <c r="H111" i="1"/>
  <c r="H95" i="1" s="1"/>
  <c r="G111" i="1"/>
  <c r="G95" i="1" s="1"/>
  <c r="F111" i="1"/>
  <c r="E111" i="1"/>
  <c r="E95" i="1" s="1"/>
  <c r="E148" i="1"/>
  <c r="I156" i="1"/>
  <c r="J156" i="1"/>
  <c r="K156" i="1"/>
  <c r="E141" i="1"/>
  <c r="F141" i="1"/>
  <c r="G141" i="1"/>
  <c r="I111" i="1" l="1"/>
  <c r="F95" i="1"/>
  <c r="J111" i="1"/>
  <c r="K111" i="1"/>
  <c r="I161" i="1"/>
  <c r="J161" i="1"/>
  <c r="K161" i="1"/>
  <c r="I166" i="1"/>
  <c r="J166" i="1"/>
  <c r="K166" i="1"/>
  <c r="J170" i="1"/>
  <c r="H163" i="1"/>
  <c r="F163" i="1"/>
  <c r="F130" i="1"/>
  <c r="G130" i="1"/>
  <c r="E130" i="1"/>
  <c r="F117" i="1"/>
  <c r="E117" i="1"/>
  <c r="I109" i="1"/>
  <c r="J109" i="1"/>
  <c r="K109" i="1"/>
  <c r="H84" i="1" l="1"/>
  <c r="G84" i="1"/>
  <c r="F84" i="1"/>
  <c r="E84" i="1"/>
  <c r="H76" i="1" l="1"/>
  <c r="G76" i="1"/>
  <c r="F76" i="1"/>
  <c r="E76" i="1"/>
  <c r="F70" i="1"/>
  <c r="E70" i="1"/>
  <c r="H64" i="1"/>
  <c r="H63" i="1" s="1"/>
  <c r="H79" i="1" s="1"/>
  <c r="G64" i="1"/>
  <c r="G63" i="1" s="1"/>
  <c r="G79" i="1" s="1"/>
  <c r="F64" i="1"/>
  <c r="F63" i="1" s="1"/>
  <c r="E64" i="1"/>
  <c r="E63" i="1" s="1"/>
  <c r="E79" i="1" s="1"/>
  <c r="H37" i="1"/>
  <c r="G49" i="1"/>
  <c r="G41" i="1" s="1"/>
  <c r="H56" i="1"/>
  <c r="G56" i="1"/>
  <c r="F56" i="1"/>
  <c r="E56" i="1"/>
  <c r="H53" i="1"/>
  <c r="H49" i="1"/>
  <c r="H41" i="1" s="1"/>
  <c r="F49" i="1"/>
  <c r="F41" i="1" s="1"/>
  <c r="E49" i="1"/>
  <c r="E41" i="1" s="1"/>
  <c r="H55" i="1" l="1"/>
  <c r="E55" i="1"/>
  <c r="F55" i="1"/>
  <c r="G55" i="1"/>
  <c r="F79" i="1"/>
  <c r="I79" i="1" s="1"/>
  <c r="E80" i="1"/>
  <c r="J79" i="1"/>
  <c r="G80" i="1"/>
  <c r="H80" i="1"/>
  <c r="K79" i="1"/>
  <c r="G37" i="1"/>
  <c r="F37" i="1"/>
  <c r="E37" i="1"/>
  <c r="H28" i="1"/>
  <c r="G28" i="1"/>
  <c r="F28" i="1"/>
  <c r="E28" i="1"/>
  <c r="H25" i="1"/>
  <c r="G25" i="1"/>
  <c r="F25" i="1"/>
  <c r="E25" i="1"/>
  <c r="E8" i="1" s="1"/>
  <c r="E61" i="1" s="1"/>
  <c r="H23" i="1"/>
  <c r="G23" i="1"/>
  <c r="F23" i="1"/>
  <c r="H21" i="1"/>
  <c r="G21" i="1"/>
  <c r="F21" i="1"/>
  <c r="H18" i="1"/>
  <c r="G18" i="1"/>
  <c r="F18" i="1"/>
  <c r="I17" i="1"/>
  <c r="H16" i="1"/>
  <c r="G16" i="1"/>
  <c r="G8" i="1" s="1"/>
  <c r="F16" i="1"/>
  <c r="I9" i="1"/>
  <c r="H8" i="1" l="1"/>
  <c r="F8" i="1"/>
  <c r="F62" i="1" s="1"/>
  <c r="F80" i="1"/>
  <c r="I80" i="1" s="1"/>
  <c r="I16" i="1"/>
  <c r="J80" i="1"/>
  <c r="K80" i="1"/>
  <c r="J163" i="1"/>
  <c r="I163" i="1"/>
  <c r="H114" i="1"/>
  <c r="G114" i="1"/>
  <c r="F114" i="1"/>
  <c r="E114" i="1"/>
  <c r="H130" i="1"/>
  <c r="H141" i="1"/>
  <c r="H157" i="1"/>
  <c r="G157" i="1"/>
  <c r="K164" i="1"/>
  <c r="J164" i="1"/>
  <c r="J167" i="1"/>
  <c r="I164" i="1"/>
  <c r="H62" i="1" l="1"/>
  <c r="I62" i="1" s="1"/>
  <c r="H61" i="1"/>
  <c r="F61" i="1"/>
  <c r="I8" i="1"/>
  <c r="I141" i="1"/>
  <c r="K141" i="1"/>
  <c r="G61" i="1"/>
  <c r="G62" i="1"/>
  <c r="E62" i="1"/>
  <c r="K165" i="1"/>
  <c r="J165" i="1"/>
  <c r="K62" i="1" l="1"/>
  <c r="J61" i="1"/>
  <c r="I61" i="1"/>
  <c r="J62" i="1"/>
  <c r="K61" i="1"/>
  <c r="H117" i="1"/>
  <c r="H177" i="1" s="1"/>
  <c r="G117" i="1"/>
  <c r="G177" i="1" s="1"/>
  <c r="I117" i="1" l="1"/>
  <c r="J117" i="1"/>
  <c r="I176" i="1"/>
  <c r="I174" i="1"/>
  <c r="I172" i="1"/>
  <c r="I171" i="1"/>
  <c r="I170" i="1"/>
  <c r="I169" i="1"/>
  <c r="I167" i="1"/>
  <c r="I165" i="1"/>
  <c r="I160" i="1"/>
  <c r="I159" i="1"/>
  <c r="I158" i="1"/>
  <c r="I155" i="1"/>
  <c r="I154" i="1"/>
  <c r="I152" i="1"/>
  <c r="I151" i="1"/>
  <c r="I147" i="1"/>
  <c r="I146" i="1"/>
  <c r="I145" i="1"/>
  <c r="I144" i="1"/>
  <c r="I143" i="1"/>
  <c r="I140" i="1"/>
  <c r="I139" i="1"/>
  <c r="I138" i="1"/>
  <c r="I137" i="1"/>
  <c r="I136" i="1"/>
  <c r="I135" i="1"/>
  <c r="I134" i="1"/>
  <c r="I133" i="1"/>
  <c r="I132" i="1"/>
  <c r="I129" i="1"/>
  <c r="I128" i="1"/>
  <c r="I127" i="1"/>
  <c r="I125" i="1"/>
  <c r="I124" i="1"/>
  <c r="I123" i="1"/>
  <c r="I122" i="1"/>
  <c r="I121" i="1"/>
  <c r="I120" i="1"/>
  <c r="I119" i="1"/>
  <c r="I116" i="1"/>
  <c r="I110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4" i="1"/>
  <c r="I93" i="1"/>
  <c r="I92" i="1"/>
  <c r="I91" i="1"/>
  <c r="I90" i="1"/>
  <c r="I89" i="1"/>
  <c r="I88" i="1"/>
  <c r="I87" i="1"/>
  <c r="I86" i="1"/>
  <c r="I78" i="1"/>
  <c r="I77" i="1"/>
  <c r="I76" i="1"/>
  <c r="I75" i="1"/>
  <c r="I74" i="1"/>
  <c r="I73" i="1"/>
  <c r="I71" i="1"/>
  <c r="I70" i="1"/>
  <c r="I67" i="1"/>
  <c r="I66" i="1"/>
  <c r="I65" i="1"/>
  <c r="I64" i="1"/>
  <c r="I63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9" i="1"/>
  <c r="I50" i="1"/>
  <c r="I51" i="1"/>
  <c r="I52" i="1"/>
  <c r="I53" i="1"/>
  <c r="I54" i="1"/>
  <c r="I55" i="1"/>
  <c r="I56" i="1"/>
  <c r="I57" i="1"/>
  <c r="I58" i="1"/>
  <c r="I59" i="1"/>
  <c r="I60" i="1"/>
  <c r="I18" i="1"/>
  <c r="F157" i="1"/>
  <c r="F177" i="1" s="1"/>
  <c r="I148" i="1"/>
  <c r="I130" i="1"/>
  <c r="I114" i="1"/>
  <c r="I95" i="1"/>
  <c r="I84" i="1"/>
  <c r="I157" i="1" l="1"/>
  <c r="J176" i="1"/>
  <c r="K174" i="1"/>
  <c r="J174" i="1"/>
  <c r="K172" i="1"/>
  <c r="J172" i="1"/>
  <c r="K171" i="1"/>
  <c r="J171" i="1"/>
  <c r="K170" i="1"/>
  <c r="K169" i="1"/>
  <c r="J169" i="1"/>
  <c r="E157" i="1"/>
  <c r="E177" i="1" s="1"/>
  <c r="K157" i="1"/>
  <c r="J157" i="1"/>
  <c r="K155" i="1"/>
  <c r="J155" i="1"/>
  <c r="K154" i="1"/>
  <c r="J154" i="1"/>
  <c r="K152" i="1"/>
  <c r="J152" i="1"/>
  <c r="K151" i="1"/>
  <c r="J151" i="1"/>
  <c r="K147" i="1"/>
  <c r="J147" i="1"/>
  <c r="K146" i="1"/>
  <c r="J146" i="1"/>
  <c r="K145" i="1"/>
  <c r="J145" i="1"/>
  <c r="K144" i="1"/>
  <c r="J144" i="1"/>
  <c r="K143" i="1"/>
  <c r="J143" i="1"/>
  <c r="K140" i="1"/>
  <c r="J140" i="1"/>
  <c r="K139" i="1"/>
  <c r="J139" i="1"/>
  <c r="K138" i="1"/>
  <c r="J138" i="1"/>
  <c r="K137" i="1"/>
  <c r="J137" i="1"/>
  <c r="K136" i="1"/>
  <c r="J136" i="1"/>
  <c r="K135" i="1"/>
  <c r="J135" i="1"/>
  <c r="K134" i="1"/>
  <c r="J134" i="1"/>
  <c r="K133" i="1"/>
  <c r="J133" i="1"/>
  <c r="K132" i="1"/>
  <c r="J132" i="1"/>
  <c r="K129" i="1"/>
  <c r="J129" i="1"/>
  <c r="K128" i="1"/>
  <c r="J128" i="1"/>
  <c r="K127" i="1"/>
  <c r="J127" i="1"/>
  <c r="K125" i="1"/>
  <c r="J125" i="1"/>
  <c r="K124" i="1"/>
  <c r="J124" i="1"/>
  <c r="K123" i="1"/>
  <c r="J123" i="1"/>
  <c r="K122" i="1"/>
  <c r="J122" i="1"/>
  <c r="K121" i="1"/>
  <c r="J121" i="1"/>
  <c r="K120" i="1"/>
  <c r="J120" i="1"/>
  <c r="K119" i="1"/>
  <c r="J119" i="1"/>
  <c r="K108" i="1"/>
  <c r="J108" i="1"/>
  <c r="K107" i="1"/>
  <c r="J107" i="1"/>
  <c r="K106" i="1"/>
  <c r="J106" i="1"/>
  <c r="K105" i="1"/>
  <c r="J105" i="1"/>
  <c r="K104" i="1"/>
  <c r="J104" i="1"/>
  <c r="K103" i="1"/>
  <c r="J103" i="1"/>
  <c r="K102" i="1"/>
  <c r="J102" i="1"/>
  <c r="K101" i="1"/>
  <c r="J101" i="1"/>
  <c r="K100" i="1"/>
  <c r="J100" i="1"/>
  <c r="K99" i="1"/>
  <c r="J99" i="1"/>
  <c r="K98" i="1"/>
  <c r="J98" i="1"/>
  <c r="K97" i="1"/>
  <c r="J97" i="1"/>
  <c r="J94" i="1"/>
  <c r="K94" i="1"/>
  <c r="K93" i="1"/>
  <c r="J93" i="1"/>
  <c r="J92" i="1"/>
  <c r="K91" i="1"/>
  <c r="J91" i="1"/>
  <c r="K90" i="1"/>
  <c r="J90" i="1"/>
  <c r="K89" i="1"/>
  <c r="J89" i="1"/>
  <c r="K88" i="1"/>
  <c r="J88" i="1"/>
  <c r="K87" i="1"/>
  <c r="J87" i="1"/>
  <c r="K86" i="1"/>
  <c r="J86" i="1"/>
  <c r="K78" i="1"/>
  <c r="J78" i="1"/>
  <c r="K77" i="1"/>
  <c r="J77" i="1"/>
  <c r="K76" i="1"/>
  <c r="J76" i="1"/>
  <c r="K75" i="1"/>
  <c r="J75" i="1"/>
  <c r="K74" i="1"/>
  <c r="J74" i="1"/>
  <c r="K73" i="1"/>
  <c r="J73" i="1"/>
  <c r="K71" i="1"/>
  <c r="J71" i="1"/>
  <c r="K70" i="1"/>
  <c r="J70" i="1"/>
  <c r="K67" i="1"/>
  <c r="J67" i="1"/>
  <c r="K66" i="1"/>
  <c r="J66" i="1"/>
  <c r="K65" i="1"/>
  <c r="J65" i="1"/>
  <c r="K64" i="1"/>
  <c r="J64" i="1"/>
  <c r="K63" i="1"/>
  <c r="J63" i="1"/>
  <c r="K167" i="1" l="1"/>
  <c r="K163" i="1"/>
  <c r="K160" i="1"/>
  <c r="K159" i="1"/>
  <c r="K158" i="1"/>
  <c r="K148" i="1"/>
  <c r="K130" i="1"/>
  <c r="K117" i="1"/>
  <c r="K116" i="1"/>
  <c r="K114" i="1"/>
  <c r="K110" i="1"/>
  <c r="K95" i="1"/>
  <c r="K84" i="1"/>
  <c r="J160" i="1"/>
  <c r="J159" i="1"/>
  <c r="J158" i="1"/>
  <c r="J148" i="1"/>
  <c r="J141" i="1"/>
  <c r="J130" i="1"/>
  <c r="J116" i="1"/>
  <c r="J114" i="1"/>
  <c r="J110" i="1"/>
  <c r="J95" i="1"/>
  <c r="J84" i="1"/>
  <c r="J8" i="1" l="1"/>
  <c r="J9" i="1"/>
  <c r="J11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9" i="1"/>
  <c r="J50" i="1"/>
  <c r="J51" i="1"/>
  <c r="J52" i="1"/>
  <c r="J53" i="1"/>
  <c r="J54" i="1"/>
  <c r="J55" i="1"/>
  <c r="J56" i="1"/>
  <c r="J57" i="1"/>
  <c r="J58" i="1"/>
  <c r="J59" i="1"/>
  <c r="J60" i="1"/>
  <c r="K8" i="1"/>
  <c r="K9" i="1"/>
  <c r="K11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9" i="1"/>
  <c r="K50" i="1"/>
  <c r="K51" i="1"/>
  <c r="K52" i="1"/>
  <c r="K53" i="1"/>
  <c r="K54" i="1"/>
  <c r="K55" i="1"/>
  <c r="K56" i="1"/>
  <c r="K57" i="1"/>
  <c r="K58" i="1"/>
  <c r="K59" i="1"/>
  <c r="K60" i="1"/>
  <c r="K176" i="1"/>
  <c r="K173" i="1"/>
  <c r="I173" i="1" l="1"/>
  <c r="J173" i="1"/>
  <c r="K177" i="1"/>
  <c r="J177" i="1" l="1"/>
  <c r="I177" i="1"/>
</calcChain>
</file>

<file path=xl/sharedStrings.xml><?xml version="1.0" encoding="utf-8"?>
<sst xmlns="http://schemas.openxmlformats.org/spreadsheetml/2006/main" count="359" uniqueCount="216">
  <si>
    <t>грн.</t>
  </si>
  <si>
    <t>КМБ</t>
  </si>
  <si>
    <t>ККД</t>
  </si>
  <si>
    <t>Доходи</t>
  </si>
  <si>
    <t>04502000000</t>
  </si>
  <si>
    <t>10000000</t>
  </si>
  <si>
    <t>Податкові надходження  </t>
  </si>
  <si>
    <t>11010000</t>
  </si>
  <si>
    <t>Податок та збір на доходи фізичних осіб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</si>
  <si>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</si>
  <si>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</si>
  <si>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</si>
  <si>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</si>
  <si>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11010500</t>
  </si>
  <si>
    <t>Податок на доходи фізичних осіб, що сплачується фізичними особами за результатами річного декларування</t>
  </si>
  <si>
    <t>13010000</t>
  </si>
  <si>
    <t>Рентна плата за спеціальне використання лісових ресурсів </t>
  </si>
  <si>
    <t>13010200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</si>
  <si>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</si>
  <si>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13030000</t>
  </si>
  <si>
    <t>Рентна плата за користування надрами загальнодержавного значення</t>
  </si>
  <si>
    <t>13030100</t>
  </si>
  <si>
    <t>Рентна плата за користування надрами для видобування інших корисних копалин загальнодержавного значення</t>
  </si>
  <si>
    <t>13031500</t>
  </si>
  <si>
    <t>Рентна плата за користування надрами для видобування кам`яного вугілля коксівного та енергетичного</t>
  </si>
  <si>
    <t>14020000</t>
  </si>
  <si>
    <t>Акцизний податок з вироблених в Україні підакцизних товарів (продукції) </t>
  </si>
  <si>
    <t>14021900</t>
  </si>
  <si>
    <t>Пальне</t>
  </si>
  <si>
    <t>14030000</t>
  </si>
  <si>
    <t>Акцизний податок з ввезених на митну територію України підакцизних товарів (продукції) </t>
  </si>
  <si>
    <t>14031900</t>
  </si>
  <si>
    <t>14040000</t>
  </si>
  <si>
    <t>Акцизний податок з реалізації суб`єктами господарювання роздрібної торгівлі підакцизних товарів 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</si>
  <si>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</si>
  <si>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тютюну,рідин, що використовуються в електронних сигаретах, що оподатковується згідно з підпунктом 213.1.14</t>
  </si>
  <si>
    <t>14040200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</si>
  <si>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</si>
  <si>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18010000</t>
  </si>
  <si>
    <t>Податок на майно 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</si>
  <si>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</si>
  <si>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</si>
  <si>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</si>
  <si>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</si>
  <si>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</si>
  <si>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</si>
  <si>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18010500</t>
  </si>
  <si>
    <t>Земельний податок з юридичних осіб </t>
  </si>
  <si>
    <t>18010600</t>
  </si>
  <si>
    <t>Орендна плата з юридичних осіб </t>
  </si>
  <si>
    <t>18010700</t>
  </si>
  <si>
    <t>Земельний податок з фізичних осіб </t>
  </si>
  <si>
    <t>18010900</t>
  </si>
  <si>
    <t>Орендна плата з фізичних осіб </t>
  </si>
  <si>
    <t>18011100</t>
  </si>
  <si>
    <t>Транспортний податок з юридичних осіб </t>
  </si>
  <si>
    <t>18050000</t>
  </si>
  <si>
    <t>Єдиний податок  </t>
  </si>
  <si>
    <t>18050300</t>
  </si>
  <si>
    <t>Єдиний податок з юридичних осіб </t>
  </si>
  <si>
    <t>18050400</t>
  </si>
  <si>
    <t>Єдиний податок з фізичних осіб </t>
  </si>
  <si>
    <t>18050500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</si>
  <si>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</si>
  <si>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20000000</t>
  </si>
  <si>
    <t>Неподаткові надходження  </t>
  </si>
  <si>
    <t>21080000</t>
  </si>
  <si>
    <t>Інші надходження  </t>
  </si>
  <si>
    <t>21081100</t>
  </si>
  <si>
    <t>Адміністративні штрафи та інші санкції </t>
  </si>
  <si>
    <t>22010000</t>
  </si>
  <si>
    <t>Плата за надання адміністративних послуг</t>
  </si>
  <si>
    <t>22012500</t>
  </si>
  <si>
    <t>Плата за надання інших адміністративних послуг</t>
  </si>
  <si>
    <t>22012600</t>
  </si>
  <si>
    <t>Адміністративний збір за державну реєстрацію речових прав на нерухоме майно та їх обтяжень </t>
  </si>
  <si>
    <t>22090000</t>
  </si>
  <si>
    <t>Державне мито  </t>
  </si>
  <si>
    <t>22090100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</si>
  <si>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</si>
  <si>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22090400</t>
  </si>
  <si>
    <t>Державне мито, пов`язане з видачею та оформленням закордонних паспортів (посвідок) та паспортів громадян України  </t>
  </si>
  <si>
    <t>22130000</t>
  </si>
  <si>
    <t>Орендна плата за водні об`єкти (їх частини), що надаються в користування на умовах оренди Радою міністрів Автономної Республіки Крим, обласними, районними, Київською та Севастопольською міськими державними адміністраціями, місцевими радами </t>
  </si>
  <si>
    <t>24060000</t>
  </si>
  <si>
    <t>24060300</t>
  </si>
  <si>
    <t>40000000</t>
  </si>
  <si>
    <t>Офіційні трансферти  </t>
  </si>
  <si>
    <t>41030000</t>
  </si>
  <si>
    <t>Субвенції з державного бюджету місцевим бюджетам</t>
  </si>
  <si>
    <t>41033900</t>
  </si>
  <si>
    <t>Освітня субвенція з державного бюджету місцевим бюджетам </t>
  </si>
  <si>
    <t>41050000</t>
  </si>
  <si>
    <t>Субвенції з місцевих бюджетів іншим місцевим бюджетам</t>
  </si>
  <si>
    <t>41050900</t>
  </si>
  <si>
    <t>Субвенція з місцевого бюджету на проектні, будівельно-ремонтні роботи, придбання житла та приміщень для розвитку сімейних та інших форм виховання, наближених до сімейних, підтримку малих групових будинків та забезпечення житлом дітей-сиріт, дітей, позбавл</t>
  </si>
  <si>
    <t>41053900</t>
  </si>
  <si>
    <t>Інші субвенції з місцевого бюджету</t>
  </si>
  <si>
    <t>Фактичне виконання, грн.</t>
  </si>
  <si>
    <t>План на рік, затверджений місцевою радою, грн.</t>
  </si>
  <si>
    <t>Відсоток виконання</t>
  </si>
  <si>
    <t xml:space="preserve">  Д  о в і д к а</t>
  </si>
  <si>
    <t>Державне управління</t>
  </si>
  <si>
    <t>Освіта</t>
  </si>
  <si>
    <t>0211200</t>
  </si>
  <si>
    <t>Охорона здоров`я</t>
  </si>
  <si>
    <t>0212111</t>
  </si>
  <si>
    <t>Соціальний захист та соціальне забезпечення</t>
  </si>
  <si>
    <t>0913113</t>
  </si>
  <si>
    <t>Культура i мистецтво</t>
  </si>
  <si>
    <t>0214082</t>
  </si>
  <si>
    <t>Фiзична культура i спорт</t>
  </si>
  <si>
    <t>0215062</t>
  </si>
  <si>
    <t>Житлово-комунальне господарство</t>
  </si>
  <si>
    <t>0216090</t>
  </si>
  <si>
    <t>7000</t>
  </si>
  <si>
    <t>Економічна діяльність</t>
  </si>
  <si>
    <t>0217130</t>
  </si>
  <si>
    <t>0217310</t>
  </si>
  <si>
    <t>0217680</t>
  </si>
  <si>
    <t>Інша діяльність</t>
  </si>
  <si>
    <t>0218110</t>
  </si>
  <si>
    <t>Забезпечення діяльності місцевої та добровільної пожежної охорони</t>
  </si>
  <si>
    <t>0218340</t>
  </si>
  <si>
    <t>3718710</t>
  </si>
  <si>
    <t>Резервний фонд місцевого бюджету</t>
  </si>
  <si>
    <t>Міжбюджетні трансферти</t>
  </si>
  <si>
    <t>3719110</t>
  </si>
  <si>
    <t>3719770</t>
  </si>
  <si>
    <t>3719800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</si>
  <si>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</si>
  <si>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 </t>
  </si>
  <si>
    <t>ВСЬОГО видатки загального  та спеціального фонду</t>
  </si>
  <si>
    <t>Екологічний податок 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</si>
  <si>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</si>
  <si>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</si>
  <si>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</si>
  <si>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</si>
  <si>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Надходження,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об`</t>
  </si>
  <si>
    <t>ВИДАТКИ загального  та спеціального фонду:</t>
  </si>
  <si>
    <t>ВСЬОГО доходи спеціального фонду</t>
  </si>
  <si>
    <t>в тому числі:</t>
  </si>
  <si>
    <t>2111</t>
  </si>
  <si>
    <t>Заробітна плата з нарахуванням</t>
  </si>
  <si>
    <t>2210</t>
  </si>
  <si>
    <t>Предмети, матеріали, обладнання та інвентар</t>
  </si>
  <si>
    <t>2240</t>
  </si>
  <si>
    <t>Оплата послуг (крім комунальних)</t>
  </si>
  <si>
    <t>2250</t>
  </si>
  <si>
    <t>Видатки на відрядження</t>
  </si>
  <si>
    <t>2273</t>
  </si>
  <si>
    <t>Оплата електроенергії</t>
  </si>
  <si>
    <t>2275</t>
  </si>
  <si>
    <t>Оплата інших енергоносіїв та інших комунальних послуг</t>
  </si>
  <si>
    <t>2282</t>
  </si>
  <si>
    <t>Окремі заходи по реалізації державних (регіональних) програм, не віднесені до заходів розвитку</t>
  </si>
  <si>
    <t>2800</t>
  </si>
  <si>
    <t>Інші поточні видатки</t>
  </si>
  <si>
    <t>Придбання обладнання і предметів довгострокового користування</t>
  </si>
  <si>
    <t>Заробітна плата</t>
  </si>
  <si>
    <t>2220</t>
  </si>
  <si>
    <t>Медикаменти та перев`язувальні матеріали</t>
  </si>
  <si>
    <t>2230</t>
  </si>
  <si>
    <t>Продукти харчування</t>
  </si>
  <si>
    <t>2274</t>
  </si>
  <si>
    <t>Оплата природного газу</t>
  </si>
  <si>
    <t>2730</t>
  </si>
  <si>
    <t>Інші виплати населенню</t>
  </si>
  <si>
    <t>3110</t>
  </si>
  <si>
    <t>2610</t>
  </si>
  <si>
    <t>Субсидії та поточні трансферти підприємствам (установам, організаціям)</t>
  </si>
  <si>
    <t>Капітальні трансферти підприємствам (установам, організаціям)</t>
  </si>
  <si>
    <t>2120</t>
  </si>
  <si>
    <t>Капітальне будівництво (придбання) інших об`єктів</t>
  </si>
  <si>
    <t>Природоохоронні заходи за рахунок цільових фондів</t>
  </si>
  <si>
    <t>Інші заходи громадського порядку та безпеки</t>
  </si>
  <si>
    <t>до плану на рік, затвердж. місц.радами з урах змін</t>
  </si>
  <si>
    <t xml:space="preserve">ВСЬОГО доходів загального фонду </t>
  </si>
  <si>
    <t xml:space="preserve">ВСЬОГО доходів загального фонду ( без урахування трансфертів) </t>
  </si>
  <si>
    <t>0450200000</t>
  </si>
  <si>
    <t>25020000</t>
  </si>
  <si>
    <t>25020100</t>
  </si>
  <si>
    <t>25020200</t>
  </si>
  <si>
    <t>Інші надходження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</si>
  <si>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</si>
  <si>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Інші джерела власних надходжень бюджетних установ</t>
  </si>
  <si>
    <t>Благодійні внески, гранти та дарунки</t>
  </si>
  <si>
    <t>Офіційні трансферти</t>
  </si>
  <si>
    <t xml:space="preserve">ВСЬОГО доходів спеціального фонду ( без урахування трансфертів) </t>
  </si>
  <si>
    <t>Видатки</t>
  </si>
  <si>
    <t>Доходи загального  та спеціального фонду:</t>
  </si>
  <si>
    <t>Капітальний ремонт інших об'єктів</t>
  </si>
  <si>
    <t>Надання освіти за рахунок субвенції з державного бюджету місцевим бюджетам на надання державної підтримки особам з особливими потребами</t>
  </si>
  <si>
    <t>Транспорт та транспортна інфраструктура, дорожнє господарство</t>
  </si>
  <si>
    <t>Податок на доходи фізичних осіб у вигляді мінімального податкового зобов`язання, що підлягає сплаті фізичними особами</t>
  </si>
  <si>
    <t>11011300</t>
  </si>
  <si>
    <t>Надходження від орендної плати за користування цілісним майновим комплексом та іншим державним майном</t>
  </si>
  <si>
    <t>Надходження від орендної плати за користування майновим комплексом та іншим майном, що перебуває в комунальній власності</t>
  </si>
  <si>
    <t>Надходження бюджетних установ від реалізації в установленому порядку майна (крім нерухомого майна)</t>
  </si>
  <si>
    <t xml:space="preserve">Начальник фінансового відділу                                                  </t>
  </si>
  <si>
    <t>Уточнений план на 2024 рік, грн.</t>
  </si>
  <si>
    <t>Уточнений план на січень- березень 2024 рік, грн.</t>
  </si>
  <si>
    <t xml:space="preserve"> до уточненого плану на січень-березень 2024р., грн.</t>
  </si>
  <si>
    <t>Відхилення (+,-)   факт від  ут.плану за січень-березень., грн.</t>
  </si>
  <si>
    <t>Нарахування на оплату праці</t>
  </si>
  <si>
    <t>Субвенція з місцевого бюджету на фінансове забезпечення будівництва, реконструкції, ремонту і утримання автомобільних доріг загального користування місцевого значення, вулиць і доріг комунальної власності у населених пунктах</t>
  </si>
  <si>
    <t>Оксаня ВИХОДЦЕВА</t>
  </si>
  <si>
    <t xml:space="preserve"> до уточненого плану на січень-вересень 2024р., грн.</t>
  </si>
  <si>
    <t>Відхилення (+,-)   факт від  ут.плану за січень-березень, грн.</t>
  </si>
  <si>
    <t>Податок на прибуток підприємств</t>
  </si>
  <si>
    <t>Податок на прибуток підприємств та фінансових установ комунальної власності</t>
  </si>
  <si>
    <t>11020000</t>
  </si>
  <si>
    <t>11020200</t>
  </si>
  <si>
    <t>Субвенція з місцевого бюджету за рахунок залишку коштів освітньої субвенції, що утворився на початок бюджетного періоду</t>
  </si>
  <si>
    <t xml:space="preserve">Додаток 1                                                       до  рішення "Про затвердження звіту щодо виконання бюджету 
Богданівської сільської територіальної громади за І квартал 2024 року"
</t>
  </si>
  <si>
    <t xml:space="preserve">про виконання  бюджету Богданівської сільської  територіальної громади  за І квартал 2024 року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</si>
</sst>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4" x14ac:knownFonts="1">
    <font>
      <sz val="11"/>
      <color theme="1"/>
      <name val="Calibri"/>
      <family val="2"/>
      <charset val="1"/>
      <scheme val="minor"/>
    </font>
    <font>
      <sz val="10"/>
      <color theme="1"/>
      <name val="Calibri"/>
      <family val="2"/>
      <charset val="1"/>
      <scheme val="minor"/>
    </font>
    <font>
      <sz val="10"/>
      <color theme="1"/>
      <name val="Calibri"/>
      <family val="2"/>
      <charset val="1"/>
      <scheme val="minor"/>
    </font>
    <font>
      <sz val="10"/>
      <color theme="1"/>
      <name val="Calibri"/>
      <family val="2"/>
      <charset val="1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charset val="204"/>
    </font>
    <font>
      <b/>
      <i/>
      <sz val="11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1"/>
      <scheme val="minor"/>
    </font>
    <font>
      <i/>
      <sz val="10"/>
      <name val="Arial"/>
      <family val="2"/>
      <charset val="204"/>
    </font>
    <font>
      <sz val="11"/>
      <name val="Calibri"/>
      <family val="2"/>
      <charset val="1"/>
      <scheme val="minor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1"/>
      <scheme val="minor"/>
    </font>
    <font>
      <b/>
      <sz val="11"/>
      <name val="Calibri"/>
      <family val="2"/>
      <charset val="1"/>
      <scheme val="minor"/>
    </font>
    <font>
      <b/>
      <i/>
      <sz val="14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D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2" fillId="0" borderId="0"/>
    <xf numFmtId="0" fontId="5" fillId="0" borderId="0"/>
    <xf numFmtId="0" fontId="1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01">
    <xf numFmtId="0" fontId="0" fillId="0" borderId="0" xfId="0"/>
    <xf numFmtId="0" fontId="0" fillId="0" borderId="0" xfId="0" applyAlignment="1">
      <alignment wrapText="1"/>
    </xf>
    <xf numFmtId="4" fontId="0" fillId="0" borderId="0" xfId="0" applyNumberFormat="1"/>
    <xf numFmtId="4" fontId="6" fillId="0" borderId="0" xfId="0" applyNumberFormat="1" applyFont="1"/>
    <xf numFmtId="4" fontId="0" fillId="0" borderId="0" xfId="0" applyNumberFormat="1" applyAlignment="1">
      <alignment horizontal="right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4" fontId="0" fillId="0" borderId="1" xfId="0" applyNumberFormat="1" applyBorder="1" applyAlignment="1">
      <alignment vertical="center"/>
    </xf>
    <xf numFmtId="4" fontId="6" fillId="2" borderId="1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4" fontId="6" fillId="2" borderId="3" xfId="0" applyNumberFormat="1" applyFont="1" applyFill="1" applyBorder="1" applyAlignment="1">
      <alignment vertical="center"/>
    </xf>
    <xf numFmtId="2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0" applyNumberFormat="1" applyFont="1" applyFill="1" applyBorder="1" applyAlignment="1">
      <alignment horizontal="center" vertical="center" wrapText="1"/>
    </xf>
    <xf numFmtId="165" fontId="6" fillId="2" borderId="1" xfId="0" applyNumberFormat="1" applyFont="1" applyFill="1" applyBorder="1" applyAlignment="1">
      <alignment vertical="center"/>
    </xf>
    <xf numFmtId="165" fontId="6" fillId="2" borderId="3" xfId="0" applyNumberFormat="1" applyFont="1" applyFill="1" applyBorder="1" applyAlignment="1">
      <alignment vertical="center"/>
    </xf>
    <xf numFmtId="0" fontId="12" fillId="0" borderId="1" xfId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1" xfId="1" applyFont="1" applyBorder="1" applyAlignment="1">
      <alignment horizontal="center" vertical="center"/>
    </xf>
    <xf numFmtId="4" fontId="6" fillId="5" borderId="1" xfId="0" applyNumberFormat="1" applyFont="1" applyFill="1" applyBorder="1" applyAlignment="1">
      <alignment vertical="center"/>
    </xf>
    <xf numFmtId="165" fontId="6" fillId="2" borderId="0" xfId="0" applyNumberFormat="1" applyFont="1" applyFill="1" applyBorder="1" applyAlignment="1">
      <alignment vertical="center"/>
    </xf>
    <xf numFmtId="4" fontId="6" fillId="2" borderId="0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3" fillId="0" borderId="1" xfId="5" applyBorder="1" applyAlignment="1">
      <alignment horizontal="center" vertical="center"/>
    </xf>
    <xf numFmtId="0" fontId="19" fillId="5" borderId="1" xfId="5" applyFont="1" applyFill="1" applyBorder="1" applyAlignment="1">
      <alignment horizontal="center" vertical="center"/>
    </xf>
    <xf numFmtId="0" fontId="6" fillId="5" borderId="1" xfId="0" applyFont="1" applyFill="1" applyBorder="1" applyAlignment="1">
      <alignment vertical="center" wrapText="1"/>
    </xf>
    <xf numFmtId="0" fontId="4" fillId="0" borderId="1" xfId="5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165" fontId="20" fillId="0" borderId="1" xfId="0" applyNumberFormat="1" applyFont="1" applyFill="1" applyBorder="1" applyAlignment="1">
      <alignment vertical="center"/>
    </xf>
    <xf numFmtId="0" fontId="3" fillId="0" borderId="1" xfId="5" applyBorder="1" applyAlignment="1">
      <alignment vertical="center"/>
    </xf>
    <xf numFmtId="0" fontId="3" fillId="0" borderId="1" xfId="5" applyBorder="1" applyAlignment="1">
      <alignment vertical="center" wrapText="1"/>
    </xf>
    <xf numFmtId="4" fontId="3" fillId="0" borderId="1" xfId="5" applyNumberFormat="1" applyBorder="1" applyAlignment="1">
      <alignment vertical="center"/>
    </xf>
    <xf numFmtId="0" fontId="3" fillId="0" borderId="1" xfId="5" applyBorder="1" applyAlignment="1">
      <alignment horizontal="center" vertical="center"/>
    </xf>
    <xf numFmtId="4" fontId="19" fillId="5" borderId="1" xfId="5" applyNumberFormat="1" applyFont="1" applyFill="1" applyBorder="1" applyAlignment="1">
      <alignment vertical="center"/>
    </xf>
    <xf numFmtId="0" fontId="6" fillId="0" borderId="0" xfId="0" applyFont="1" applyAlignment="1">
      <alignment wrapText="1"/>
    </xf>
    <xf numFmtId="0" fontId="18" fillId="0" borderId="0" xfId="0" applyFont="1" applyFill="1" applyBorder="1" applyAlignment="1">
      <alignment vertical="center"/>
    </xf>
    <xf numFmtId="0" fontId="21" fillId="0" borderId="1" xfId="5" applyFont="1" applyFill="1" applyBorder="1" applyAlignment="1">
      <alignment horizontal="center" vertical="center"/>
    </xf>
    <xf numFmtId="0" fontId="18" fillId="0" borderId="0" xfId="0" applyFont="1" applyFill="1"/>
    <xf numFmtId="0" fontId="0" fillId="0" borderId="0" xfId="0" applyFill="1" applyBorder="1" applyAlignment="1">
      <alignment vertical="center"/>
    </xf>
    <xf numFmtId="0" fontId="3" fillId="0" borderId="1" xfId="5" applyFill="1" applyBorder="1" applyAlignment="1">
      <alignment horizontal="center" vertical="center"/>
    </xf>
    <xf numFmtId="0" fontId="0" fillId="0" borderId="0" xfId="0" applyFill="1"/>
    <xf numFmtId="4" fontId="22" fillId="3" borderId="4" xfId="0" applyNumberFormat="1" applyFont="1" applyFill="1" applyBorder="1" applyAlignment="1">
      <alignment vertical="center"/>
    </xf>
    <xf numFmtId="4" fontId="22" fillId="3" borderId="4" xfId="0" applyNumberFormat="1" applyFont="1" applyFill="1" applyBorder="1" applyAlignment="1">
      <alignment vertical="center" wrapText="1"/>
    </xf>
    <xf numFmtId="4" fontId="22" fillId="3" borderId="13" xfId="0" applyNumberFormat="1" applyFont="1" applyFill="1" applyBorder="1" applyAlignment="1">
      <alignment vertical="center"/>
    </xf>
    <xf numFmtId="4" fontId="22" fillId="3" borderId="6" xfId="0" applyNumberFormat="1" applyFont="1" applyFill="1" applyBorder="1" applyAlignment="1">
      <alignment vertical="center"/>
    </xf>
    <xf numFmtId="165" fontId="22" fillId="3" borderId="13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vertical="center" wrapText="1"/>
    </xf>
    <xf numFmtId="4" fontId="6" fillId="3" borderId="1" xfId="0" applyNumberFormat="1" applyFont="1" applyFill="1" applyBorder="1" applyAlignment="1">
      <alignment vertical="center"/>
    </xf>
    <xf numFmtId="165" fontId="6" fillId="3" borderId="1" xfId="0" applyNumberFormat="1" applyFont="1" applyFill="1" applyBorder="1" applyAlignment="1">
      <alignment vertical="center"/>
    </xf>
    <xf numFmtId="4" fontId="13" fillId="0" borderId="0" xfId="0" applyNumberFormat="1" applyFont="1"/>
    <xf numFmtId="49" fontId="6" fillId="2" borderId="1" xfId="0" applyNumberFormat="1" applyFont="1" applyFill="1" applyBorder="1" applyAlignment="1">
      <alignment vertical="center" wrapText="1"/>
    </xf>
    <xf numFmtId="165" fontId="6" fillId="2" borderId="1" xfId="0" applyNumberFormat="1" applyFont="1" applyFill="1" applyBorder="1" applyAlignment="1">
      <alignment vertical="center" wrapText="1"/>
    </xf>
    <xf numFmtId="4" fontId="2" fillId="0" borderId="1" xfId="6" applyNumberFormat="1" applyBorder="1" applyAlignment="1">
      <alignment vertical="center"/>
    </xf>
    <xf numFmtId="165" fontId="6" fillId="0" borderId="1" xfId="0" applyNumberFormat="1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0" fontId="1" fillId="0" borderId="1" xfId="7" applyBorder="1" applyAlignment="1">
      <alignment vertical="center" wrapText="1"/>
    </xf>
    <xf numFmtId="4" fontId="1" fillId="0" borderId="1" xfId="7" applyNumberFormat="1" applyBorder="1" applyAlignment="1">
      <alignment vertical="center"/>
    </xf>
    <xf numFmtId="0" fontId="1" fillId="0" borderId="1" xfId="7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11" fillId="0" borderId="0" xfId="0" applyNumberFormat="1" applyFont="1" applyFill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2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2" fontId="8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/>
    </xf>
    <xf numFmtId="0" fontId="10" fillId="0" borderId="0" xfId="0" applyFont="1" applyFill="1" applyAlignment="1" applyProtection="1">
      <alignment horizontal="center" wrapText="1"/>
      <protection locked="0"/>
    </xf>
    <xf numFmtId="164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8" xfId="0" applyNumberFormat="1" applyFont="1" applyFill="1" applyBorder="1" applyAlignment="1">
      <alignment horizontal="center" vertical="center" wrapText="1"/>
    </xf>
    <xf numFmtId="164" fontId="7" fillId="0" borderId="9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1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4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7" fillId="4" borderId="2" xfId="1" applyFont="1" applyFill="1" applyBorder="1" applyAlignment="1">
      <alignment horizontal="left" vertical="center" wrapText="1"/>
    </xf>
    <xf numFmtId="0" fontId="17" fillId="4" borderId="11" xfId="1" applyFont="1" applyFill="1" applyBorder="1" applyAlignment="1">
      <alignment horizontal="left" vertical="center" wrapText="1"/>
    </xf>
    <xf numFmtId="0" fontId="17" fillId="4" borderId="12" xfId="1" applyFont="1" applyFill="1" applyBorder="1" applyAlignment="1">
      <alignment horizontal="left" vertical="center" wrapText="1"/>
    </xf>
    <xf numFmtId="0" fontId="23" fillId="4" borderId="9" xfId="0" applyFont="1" applyFill="1" applyBorder="1" applyAlignment="1">
      <alignment horizontal="center" vertical="center" wrapText="1"/>
    </xf>
    <xf numFmtId="0" fontId="23" fillId="4" borderId="10" xfId="0" applyFont="1" applyFill="1" applyBorder="1" applyAlignment="1">
      <alignment horizontal="center" vertical="center" wrapText="1"/>
    </xf>
    <xf numFmtId="0" fontId="15" fillId="4" borderId="2" xfId="1" applyFont="1" applyFill="1" applyBorder="1" applyAlignment="1">
      <alignment horizontal="left" vertical="center" wrapText="1"/>
    </xf>
    <xf numFmtId="0" fontId="15" fillId="4" borderId="11" xfId="1" applyFont="1" applyFill="1" applyBorder="1" applyAlignment="1">
      <alignment horizontal="left" vertical="center" wrapText="1"/>
    </xf>
    <xf numFmtId="0" fontId="15" fillId="4" borderId="12" xfId="1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left" vertical="center"/>
    </xf>
    <xf numFmtId="0" fontId="22" fillId="3" borderId="6" xfId="0" applyFont="1" applyFill="1" applyBorder="1" applyAlignment="1">
      <alignment horizontal="left" vertical="center"/>
    </xf>
    <xf numFmtId="0" fontId="22" fillId="3" borderId="14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  <cellStyle name="Обычный 7" xfId="7"/>
  </cellStyles>
  <dxfs count="190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colors>
    <mruColors>
      <color rgb="FFBDFFFF"/>
      <color rgb="FFA3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4"/>
  <sheetViews>
    <sheetView tabSelected="1" topLeftCell="D1" zoomScaleNormal="100" zoomScaleSheetLayoutView="80" workbookViewId="0">
      <selection activeCell="I1" sqref="I1:K1"/>
    </sheetView>
  </sheetViews>
  <sheetFormatPr defaultRowHeight="15" x14ac:dyDescent="0.25"/>
  <cols>
    <col min="1" max="1" width="3.140625" hidden="1" customWidth="1"/>
    <col min="2" max="2" width="10.42578125" style="10" hidden="1" customWidth="1"/>
    <col min="3" max="3" width="11.7109375" style="10" hidden="1" customWidth="1"/>
    <col min="4" max="4" width="52.5703125" style="1" customWidth="1"/>
    <col min="5" max="5" width="15" style="2" customWidth="1"/>
    <col min="6" max="6" width="14.5703125" style="2" customWidth="1"/>
    <col min="7" max="7" width="16" style="2" customWidth="1"/>
    <col min="8" max="8" width="14.5703125" style="2" customWidth="1"/>
    <col min="9" max="9" width="12.140625" customWidth="1"/>
    <col min="10" max="10" width="12.85546875" style="2" customWidth="1"/>
    <col min="11" max="11" width="15" style="2" customWidth="1"/>
    <col min="13" max="13" width="12.28515625" bestFit="1" customWidth="1"/>
    <col min="14" max="15" width="14.28515625" bestFit="1" customWidth="1"/>
    <col min="17" max="17" width="9.140625" customWidth="1"/>
  </cols>
  <sheetData>
    <row r="1" spans="1:11" s="96" customFormat="1" ht="96" customHeight="1" x14ac:dyDescent="0.25">
      <c r="B1" s="97"/>
      <c r="C1" s="98"/>
      <c r="D1" s="99"/>
      <c r="E1" s="100"/>
      <c r="F1" s="100"/>
      <c r="G1" s="100"/>
      <c r="H1" s="100"/>
      <c r="I1" s="67" t="s">
        <v>214</v>
      </c>
      <c r="J1" s="68"/>
      <c r="K1" s="68"/>
    </row>
    <row r="2" spans="1:11" ht="20.25" x14ac:dyDescent="0.3">
      <c r="B2" s="71" t="s">
        <v>101</v>
      </c>
      <c r="C2" s="71"/>
      <c r="D2" s="71"/>
      <c r="E2" s="71"/>
      <c r="F2" s="71"/>
      <c r="G2" s="71"/>
      <c r="H2" s="71"/>
      <c r="I2" s="71"/>
      <c r="J2" s="71"/>
      <c r="K2" s="71"/>
    </row>
    <row r="3" spans="1:11" ht="18.75" x14ac:dyDescent="0.3">
      <c r="B3" s="72" t="s">
        <v>215</v>
      </c>
      <c r="C3" s="72"/>
      <c r="D3" s="72"/>
      <c r="E3" s="72"/>
      <c r="F3" s="72"/>
      <c r="G3" s="72"/>
      <c r="H3" s="72"/>
      <c r="I3" s="72"/>
      <c r="J3" s="72"/>
      <c r="K3" s="72"/>
    </row>
    <row r="4" spans="1:11" ht="18" customHeight="1" x14ac:dyDescent="0.25">
      <c r="E4" s="3"/>
      <c r="F4" s="3"/>
      <c r="G4" s="73"/>
      <c r="H4" s="73"/>
      <c r="J4" s="4" t="s">
        <v>0</v>
      </c>
    </row>
    <row r="5" spans="1:11" ht="18" customHeight="1" x14ac:dyDescent="0.25">
      <c r="B5" s="30"/>
      <c r="C5" s="30"/>
      <c r="D5" s="92" t="s">
        <v>190</v>
      </c>
      <c r="E5" s="92"/>
      <c r="F5" s="92"/>
      <c r="G5" s="92"/>
      <c r="H5" s="92"/>
      <c r="I5" s="92"/>
      <c r="J5" s="92"/>
      <c r="K5" s="92"/>
    </row>
    <row r="6" spans="1:11" x14ac:dyDescent="0.25">
      <c r="A6" s="5"/>
      <c r="B6" s="78" t="s">
        <v>1</v>
      </c>
      <c r="C6" s="78" t="s">
        <v>2</v>
      </c>
      <c r="D6" s="80" t="s">
        <v>3</v>
      </c>
      <c r="E6" s="82" t="s">
        <v>99</v>
      </c>
      <c r="F6" s="74" t="s">
        <v>200</v>
      </c>
      <c r="G6" s="74" t="s">
        <v>201</v>
      </c>
      <c r="H6" s="76" t="s">
        <v>98</v>
      </c>
      <c r="I6" s="77" t="s">
        <v>100</v>
      </c>
      <c r="J6" s="77"/>
      <c r="K6" s="69" t="s">
        <v>208</v>
      </c>
    </row>
    <row r="7" spans="1:11" ht="48" x14ac:dyDescent="0.25">
      <c r="A7" s="5"/>
      <c r="B7" s="79"/>
      <c r="C7" s="79"/>
      <c r="D7" s="81"/>
      <c r="E7" s="83"/>
      <c r="F7" s="75"/>
      <c r="G7" s="75"/>
      <c r="H7" s="76"/>
      <c r="I7" s="16" t="s">
        <v>176</v>
      </c>
      <c r="J7" s="17" t="s">
        <v>207</v>
      </c>
      <c r="K7" s="70"/>
    </row>
    <row r="8" spans="1:11" x14ac:dyDescent="0.25">
      <c r="A8" s="6">
        <v>1</v>
      </c>
      <c r="B8" s="11" t="s">
        <v>4</v>
      </c>
      <c r="C8" s="11" t="s">
        <v>5</v>
      </c>
      <c r="D8" s="7" t="s">
        <v>6</v>
      </c>
      <c r="E8" s="8">
        <f>E9+E16+E18+E21+E23+E25+E28+E37+E14</f>
        <v>245608411</v>
      </c>
      <c r="F8" s="27">
        <f t="shared" ref="F8:H8" si="0">F9+F16+F18+F21+F23+F25+F28+F37+F14</f>
        <v>245608411</v>
      </c>
      <c r="G8" s="27">
        <f t="shared" si="0"/>
        <v>54590952</v>
      </c>
      <c r="H8" s="27">
        <f t="shared" si="0"/>
        <v>58832123.960000001</v>
      </c>
      <c r="I8" s="18">
        <f t="shared" ref="I8:I13" si="1">IF(F8=0,0,H8/F8*100)</f>
        <v>23.95362753273136</v>
      </c>
      <c r="J8" s="9">
        <f t="shared" ref="J8:J42" si="2">IF(G8=0,0,H8/G8*100)</f>
        <v>107.76900164701286</v>
      </c>
      <c r="K8" s="9">
        <f t="shared" ref="K8:K42" si="3">H8-G8</f>
        <v>4241171.9600000009</v>
      </c>
    </row>
    <row r="9" spans="1:11" x14ac:dyDescent="0.25">
      <c r="A9" s="6">
        <v>1</v>
      </c>
      <c r="B9" s="11" t="s">
        <v>4</v>
      </c>
      <c r="C9" s="11" t="s">
        <v>7</v>
      </c>
      <c r="D9" s="7" t="s">
        <v>8</v>
      </c>
      <c r="E9" s="8">
        <f>SUM(E10:E13)</f>
        <v>183789052</v>
      </c>
      <c r="F9" s="27">
        <f>SUM(F10:F13)</f>
        <v>183788252</v>
      </c>
      <c r="G9" s="8">
        <f>SUM(G10:G13)</f>
        <v>40127985</v>
      </c>
      <c r="H9" s="8">
        <f>SUM(H10:H13)</f>
        <v>41698895.859999999</v>
      </c>
      <c r="I9" s="18">
        <f t="shared" si="1"/>
        <v>22.688553488173987</v>
      </c>
      <c r="J9" s="9">
        <f t="shared" si="2"/>
        <v>103.91475141350854</v>
      </c>
      <c r="K9" s="9">
        <f t="shared" si="3"/>
        <v>1570910.8599999994</v>
      </c>
    </row>
    <row r="10" spans="1:11" ht="45" x14ac:dyDescent="0.25">
      <c r="A10" s="6">
        <v>0</v>
      </c>
      <c r="B10" s="11" t="s">
        <v>4</v>
      </c>
      <c r="C10" s="11" t="s">
        <v>9</v>
      </c>
      <c r="D10" s="7" t="s">
        <v>10</v>
      </c>
      <c r="E10" s="8">
        <v>157489052</v>
      </c>
      <c r="F10" s="8">
        <v>159664052</v>
      </c>
      <c r="G10" s="8">
        <v>35735742</v>
      </c>
      <c r="H10" s="8">
        <v>38158893.399999999</v>
      </c>
      <c r="I10" s="18">
        <f t="shared" si="1"/>
        <v>23.899489535690851</v>
      </c>
      <c r="J10" s="9">
        <f>IF(G10=0,0,H10/G10*100)</f>
        <v>106.78075020801303</v>
      </c>
      <c r="K10" s="9">
        <f>H10-G10</f>
        <v>2423151.3999999985</v>
      </c>
    </row>
    <row r="11" spans="1:11" ht="45" x14ac:dyDescent="0.25">
      <c r="A11" s="6">
        <v>0</v>
      </c>
      <c r="B11" s="11" t="s">
        <v>4</v>
      </c>
      <c r="C11" s="11" t="s">
        <v>11</v>
      </c>
      <c r="D11" s="7" t="s">
        <v>12</v>
      </c>
      <c r="E11" s="8">
        <v>25000000</v>
      </c>
      <c r="F11" s="8">
        <v>22999200</v>
      </c>
      <c r="G11" s="8">
        <v>3992243</v>
      </c>
      <c r="H11" s="8">
        <v>3184552.48</v>
      </c>
      <c r="I11" s="18">
        <f t="shared" si="1"/>
        <v>13.846361960416015</v>
      </c>
      <c r="J11" s="9">
        <f t="shared" si="2"/>
        <v>79.768503069577676</v>
      </c>
      <c r="K11" s="9">
        <f t="shared" si="3"/>
        <v>-807690.52</v>
      </c>
    </row>
    <row r="12" spans="1:11" ht="45" x14ac:dyDescent="0.25">
      <c r="A12" s="6">
        <v>0</v>
      </c>
      <c r="B12" s="11" t="s">
        <v>4</v>
      </c>
      <c r="C12" s="11" t="s">
        <v>13</v>
      </c>
      <c r="D12" s="7" t="s">
        <v>14</v>
      </c>
      <c r="E12" s="8">
        <v>300000</v>
      </c>
      <c r="F12" s="8">
        <v>275000</v>
      </c>
      <c r="G12" s="8">
        <v>50000</v>
      </c>
      <c r="H12" s="8">
        <v>57570.06</v>
      </c>
      <c r="I12" s="18">
        <f t="shared" si="1"/>
        <v>20.934567272727271</v>
      </c>
      <c r="J12" s="9">
        <f>IF(G12=0,0,H12/G12*100)</f>
        <v>115.14012</v>
      </c>
      <c r="K12" s="9">
        <f>H12-G12</f>
        <v>7570.0599999999977</v>
      </c>
    </row>
    <row r="13" spans="1:11" ht="45" x14ac:dyDescent="0.25">
      <c r="A13" s="6">
        <v>0</v>
      </c>
      <c r="B13" s="11" t="s">
        <v>179</v>
      </c>
      <c r="C13" s="11" t="s">
        <v>195</v>
      </c>
      <c r="D13" s="7" t="s">
        <v>194</v>
      </c>
      <c r="E13" s="8">
        <v>1000000</v>
      </c>
      <c r="F13" s="8">
        <v>850000</v>
      </c>
      <c r="G13" s="8">
        <v>350000</v>
      </c>
      <c r="H13" s="8">
        <v>297879.92</v>
      </c>
      <c r="I13" s="18">
        <f t="shared" si="1"/>
        <v>35.044696470588235</v>
      </c>
      <c r="J13" s="9">
        <f>IF(G13=0,0,H13/G13*100)</f>
        <v>85.108548571428571</v>
      </c>
      <c r="K13" s="9">
        <f>H13-G13</f>
        <v>-52120.080000000016</v>
      </c>
    </row>
    <row r="14" spans="1:11" x14ac:dyDescent="0.25">
      <c r="A14" s="6">
        <v>1</v>
      </c>
      <c r="B14" s="11" t="s">
        <v>179</v>
      </c>
      <c r="C14" s="11" t="s">
        <v>211</v>
      </c>
      <c r="D14" s="33" t="s">
        <v>209</v>
      </c>
      <c r="E14" s="27">
        <v>0</v>
      </c>
      <c r="F14" s="27">
        <v>800</v>
      </c>
      <c r="G14" s="27">
        <v>800</v>
      </c>
      <c r="H14" s="27">
        <v>800</v>
      </c>
      <c r="I14" s="18">
        <f t="shared" ref="I14:I15" si="4">IF(F14=0,0,H14/F14*100)</f>
        <v>100</v>
      </c>
      <c r="J14" s="9">
        <f t="shared" ref="J14:J15" si="5">IF(G14=0,0,H14/G14*100)</f>
        <v>100</v>
      </c>
      <c r="K14" s="9">
        <f t="shared" ref="K14:K15" si="6">H14-G14</f>
        <v>0</v>
      </c>
    </row>
    <row r="15" spans="1:11" ht="25.5" x14ac:dyDescent="0.25">
      <c r="A15" s="6">
        <v>0</v>
      </c>
      <c r="B15" s="65" t="s">
        <v>179</v>
      </c>
      <c r="C15" s="65" t="s">
        <v>212</v>
      </c>
      <c r="D15" s="63" t="s">
        <v>210</v>
      </c>
      <c r="E15" s="64">
        <v>0</v>
      </c>
      <c r="F15" s="64">
        <v>800</v>
      </c>
      <c r="G15" s="64">
        <v>800</v>
      </c>
      <c r="H15" s="64">
        <v>800</v>
      </c>
      <c r="I15" s="18">
        <f t="shared" si="4"/>
        <v>100</v>
      </c>
      <c r="J15" s="9">
        <f t="shared" si="5"/>
        <v>100</v>
      </c>
      <c r="K15" s="9">
        <f t="shared" si="6"/>
        <v>0</v>
      </c>
    </row>
    <row r="16" spans="1:11" ht="30" x14ac:dyDescent="0.25">
      <c r="A16" s="6">
        <v>1</v>
      </c>
      <c r="B16" s="11" t="s">
        <v>4</v>
      </c>
      <c r="C16" s="11" t="s">
        <v>15</v>
      </c>
      <c r="D16" s="7" t="s">
        <v>16</v>
      </c>
      <c r="E16" s="8">
        <f>E17</f>
        <v>3500</v>
      </c>
      <c r="F16" s="27">
        <f>F17</f>
        <v>3500</v>
      </c>
      <c r="G16" s="8">
        <f>G17</f>
        <v>500</v>
      </c>
      <c r="H16" s="8">
        <f>H17</f>
        <v>0</v>
      </c>
      <c r="I16" s="18">
        <f>IF(F16=0,0,H16/F16*100)</f>
        <v>0</v>
      </c>
      <c r="J16" s="9">
        <f t="shared" si="2"/>
        <v>0</v>
      </c>
      <c r="K16" s="9">
        <f t="shared" si="3"/>
        <v>-500</v>
      </c>
    </row>
    <row r="17" spans="1:15" ht="75" x14ac:dyDescent="0.25">
      <c r="A17" s="6">
        <v>0</v>
      </c>
      <c r="B17" s="11" t="s">
        <v>4</v>
      </c>
      <c r="C17" s="11" t="s">
        <v>17</v>
      </c>
      <c r="D17" s="7" t="s">
        <v>18</v>
      </c>
      <c r="E17" s="8">
        <v>3500</v>
      </c>
      <c r="F17" s="8">
        <v>3500</v>
      </c>
      <c r="G17" s="8">
        <v>500</v>
      </c>
      <c r="H17" s="8">
        <v>0</v>
      </c>
      <c r="I17" s="18">
        <f>IF(F17=0,0,H17/F17*100)</f>
        <v>0</v>
      </c>
      <c r="J17" s="9">
        <f t="shared" si="2"/>
        <v>0</v>
      </c>
      <c r="K17" s="9">
        <f t="shared" si="3"/>
        <v>-500</v>
      </c>
    </row>
    <row r="18" spans="1:15" ht="30" x14ac:dyDescent="0.25">
      <c r="A18" s="6">
        <v>1</v>
      </c>
      <c r="B18" s="11" t="s">
        <v>4</v>
      </c>
      <c r="C18" s="11" t="s">
        <v>19</v>
      </c>
      <c r="D18" s="7" t="s">
        <v>20</v>
      </c>
      <c r="E18" s="8">
        <f>SUM(E19:E20)</f>
        <v>7620000</v>
      </c>
      <c r="F18" s="27">
        <f>SUM(F19:F20)</f>
        <v>7620000</v>
      </c>
      <c r="G18" s="8">
        <f>SUM(G19:G20)</f>
        <v>1728045</v>
      </c>
      <c r="H18" s="8">
        <f>SUM(H19:H20)</f>
        <v>1470684.22</v>
      </c>
      <c r="I18" s="18">
        <f t="shared" ref="I18" si="7">IF(F18=0,0,H18/F18*100)</f>
        <v>19.300317847769026</v>
      </c>
      <c r="J18" s="9">
        <f t="shared" si="2"/>
        <v>85.106824185712753</v>
      </c>
      <c r="K18" s="9">
        <f t="shared" si="3"/>
        <v>-257360.78000000003</v>
      </c>
    </row>
    <row r="19" spans="1:15" ht="45" x14ac:dyDescent="0.25">
      <c r="A19" s="6">
        <v>0</v>
      </c>
      <c r="B19" s="11" t="s">
        <v>4</v>
      </c>
      <c r="C19" s="11" t="s">
        <v>21</v>
      </c>
      <c r="D19" s="7" t="s">
        <v>22</v>
      </c>
      <c r="E19" s="8">
        <v>400</v>
      </c>
      <c r="F19" s="8">
        <v>400</v>
      </c>
      <c r="G19" s="8">
        <v>100</v>
      </c>
      <c r="H19" s="8">
        <v>96.56</v>
      </c>
      <c r="I19" s="18">
        <f t="shared" ref="I19:I86" si="8">IF(F19=0,0,H19/F19*100)</f>
        <v>24.14</v>
      </c>
      <c r="J19" s="9">
        <f t="shared" si="2"/>
        <v>96.56</v>
      </c>
      <c r="K19" s="9">
        <f t="shared" si="3"/>
        <v>-3.4399999999999977</v>
      </c>
    </row>
    <row r="20" spans="1:15" ht="45" x14ac:dyDescent="0.25">
      <c r="A20" s="6">
        <v>0</v>
      </c>
      <c r="B20" s="11" t="s">
        <v>4</v>
      </c>
      <c r="C20" s="11" t="s">
        <v>23</v>
      </c>
      <c r="D20" s="7" t="s">
        <v>24</v>
      </c>
      <c r="E20" s="8">
        <v>7619600</v>
      </c>
      <c r="F20" s="8">
        <v>7619600</v>
      </c>
      <c r="G20" s="8">
        <v>1727945</v>
      </c>
      <c r="H20" s="8">
        <v>1470587.66</v>
      </c>
      <c r="I20" s="18">
        <f t="shared" si="8"/>
        <v>19.300063782875739</v>
      </c>
      <c r="J20" s="9">
        <f t="shared" si="2"/>
        <v>85.106161365089733</v>
      </c>
      <c r="K20" s="9">
        <f t="shared" si="3"/>
        <v>-257357.34000000008</v>
      </c>
    </row>
    <row r="21" spans="1:15" ht="30" x14ac:dyDescent="0.25">
      <c r="A21" s="6">
        <v>1</v>
      </c>
      <c r="B21" s="11" t="s">
        <v>4</v>
      </c>
      <c r="C21" s="11" t="s">
        <v>25</v>
      </c>
      <c r="D21" s="7" t="s">
        <v>26</v>
      </c>
      <c r="E21" s="8">
        <f>E22</f>
        <v>3400000</v>
      </c>
      <c r="F21" s="27">
        <f>F22</f>
        <v>3086000</v>
      </c>
      <c r="G21" s="8">
        <f>G22</f>
        <v>628000</v>
      </c>
      <c r="H21" s="8">
        <f>H22</f>
        <v>577439.56999999995</v>
      </c>
      <c r="I21" s="18">
        <f t="shared" si="8"/>
        <v>18.711586843810757</v>
      </c>
      <c r="J21" s="9">
        <f t="shared" si="2"/>
        <v>91.948976114649668</v>
      </c>
      <c r="K21" s="9">
        <f t="shared" si="3"/>
        <v>-50560.430000000051</v>
      </c>
    </row>
    <row r="22" spans="1:15" x14ac:dyDescent="0.25">
      <c r="A22" s="6">
        <v>0</v>
      </c>
      <c r="B22" s="11" t="s">
        <v>4</v>
      </c>
      <c r="C22" s="11" t="s">
        <v>27</v>
      </c>
      <c r="D22" s="7" t="s">
        <v>28</v>
      </c>
      <c r="E22" s="8">
        <v>3400000</v>
      </c>
      <c r="F22" s="8">
        <v>3086000</v>
      </c>
      <c r="G22" s="8">
        <v>628000</v>
      </c>
      <c r="H22" s="8">
        <v>577439.56999999995</v>
      </c>
      <c r="I22" s="18">
        <f t="shared" si="8"/>
        <v>18.711586843810757</v>
      </c>
      <c r="J22" s="9">
        <f t="shared" si="2"/>
        <v>91.948976114649668</v>
      </c>
      <c r="K22" s="9">
        <f t="shared" si="3"/>
        <v>-50560.430000000051</v>
      </c>
      <c r="M22" s="2"/>
      <c r="N22" s="2"/>
      <c r="O22" s="2"/>
    </row>
    <row r="23" spans="1:15" ht="30" x14ac:dyDescent="0.25">
      <c r="A23" s="6">
        <v>1</v>
      </c>
      <c r="B23" s="11" t="s">
        <v>4</v>
      </c>
      <c r="C23" s="11" t="s">
        <v>29</v>
      </c>
      <c r="D23" s="7" t="s">
        <v>30</v>
      </c>
      <c r="E23" s="8">
        <f>E24</f>
        <v>11092054</v>
      </c>
      <c r="F23" s="27">
        <f>F24</f>
        <v>11406054</v>
      </c>
      <c r="G23" s="8">
        <f>G24</f>
        <v>2719768</v>
      </c>
      <c r="H23" s="8">
        <f>H24</f>
        <v>3279687.2</v>
      </c>
      <c r="I23" s="18">
        <f t="shared" si="8"/>
        <v>28.753916122087446</v>
      </c>
      <c r="J23" s="9">
        <f t="shared" si="2"/>
        <v>120.58702065764433</v>
      </c>
      <c r="K23" s="9">
        <f t="shared" si="3"/>
        <v>559919.20000000019</v>
      </c>
    </row>
    <row r="24" spans="1:15" x14ac:dyDescent="0.25">
      <c r="A24" s="6">
        <v>0</v>
      </c>
      <c r="B24" s="11" t="s">
        <v>4</v>
      </c>
      <c r="C24" s="11" t="s">
        <v>31</v>
      </c>
      <c r="D24" s="7" t="s">
        <v>28</v>
      </c>
      <c r="E24" s="8">
        <v>11092054</v>
      </c>
      <c r="F24" s="8">
        <v>11406054</v>
      </c>
      <c r="G24" s="8">
        <v>2719768</v>
      </c>
      <c r="H24" s="8">
        <v>3279687.2</v>
      </c>
      <c r="I24" s="18">
        <f t="shared" si="8"/>
        <v>28.753916122087446</v>
      </c>
      <c r="J24" s="9">
        <f t="shared" si="2"/>
        <v>120.58702065764433</v>
      </c>
      <c r="K24" s="9">
        <f t="shared" si="3"/>
        <v>559919.20000000019</v>
      </c>
    </row>
    <row r="25" spans="1:15" ht="45" x14ac:dyDescent="0.25">
      <c r="A25" s="6">
        <v>1</v>
      </c>
      <c r="B25" s="11" t="s">
        <v>4</v>
      </c>
      <c r="C25" s="11" t="s">
        <v>32</v>
      </c>
      <c r="D25" s="7" t="s">
        <v>33</v>
      </c>
      <c r="E25" s="8">
        <f>SUM(E26:E27)</f>
        <v>1557855</v>
      </c>
      <c r="F25" s="27">
        <f>SUM(F26:F27)</f>
        <v>1557855</v>
      </c>
      <c r="G25" s="8">
        <f>SUM(G26:G27)</f>
        <v>383409</v>
      </c>
      <c r="H25" s="8">
        <f>SUM(H26:H27)</f>
        <v>487765.57999999996</v>
      </c>
      <c r="I25" s="18">
        <f t="shared" si="8"/>
        <v>31.310075713079843</v>
      </c>
      <c r="J25" s="9">
        <f t="shared" si="2"/>
        <v>127.21808303926095</v>
      </c>
      <c r="K25" s="9">
        <f t="shared" si="3"/>
        <v>104356.57999999996</v>
      </c>
    </row>
    <row r="26" spans="1:15" ht="90" x14ac:dyDescent="0.25">
      <c r="A26" s="6">
        <v>0</v>
      </c>
      <c r="B26" s="11" t="s">
        <v>4</v>
      </c>
      <c r="C26" s="11" t="s">
        <v>34</v>
      </c>
      <c r="D26" s="7" t="s">
        <v>35</v>
      </c>
      <c r="E26" s="8">
        <v>1057855</v>
      </c>
      <c r="F26" s="8">
        <v>1057855</v>
      </c>
      <c r="G26" s="8">
        <v>262306</v>
      </c>
      <c r="H26" s="8">
        <v>362830.86</v>
      </c>
      <c r="I26" s="18">
        <f t="shared" si="8"/>
        <v>34.298732813098205</v>
      </c>
      <c r="J26" s="9">
        <f t="shared" si="2"/>
        <v>138.32350765899369</v>
      </c>
      <c r="K26" s="9">
        <f t="shared" si="3"/>
        <v>100524.85999999999</v>
      </c>
    </row>
    <row r="27" spans="1:15" ht="75" x14ac:dyDescent="0.25">
      <c r="A27" s="6">
        <v>0</v>
      </c>
      <c r="B27" s="11" t="s">
        <v>4</v>
      </c>
      <c r="C27" s="11" t="s">
        <v>36</v>
      </c>
      <c r="D27" s="7" t="s">
        <v>37</v>
      </c>
      <c r="E27" s="8">
        <v>500000</v>
      </c>
      <c r="F27" s="8">
        <v>500000</v>
      </c>
      <c r="G27" s="8">
        <v>121103</v>
      </c>
      <c r="H27" s="8">
        <v>124934.72</v>
      </c>
      <c r="I27" s="18">
        <f t="shared" si="8"/>
        <v>24.986944000000001</v>
      </c>
      <c r="J27" s="9">
        <f t="shared" si="2"/>
        <v>103.16401740667035</v>
      </c>
      <c r="K27" s="9">
        <f t="shared" si="3"/>
        <v>3831.7200000000012</v>
      </c>
    </row>
    <row r="28" spans="1:15" x14ac:dyDescent="0.25">
      <c r="A28" s="6">
        <v>1</v>
      </c>
      <c r="B28" s="11" t="s">
        <v>4</v>
      </c>
      <c r="C28" s="11" t="s">
        <v>38</v>
      </c>
      <c r="D28" s="7" t="s">
        <v>39</v>
      </c>
      <c r="E28" s="8">
        <f>SUM(E29:E36)</f>
        <v>25460450</v>
      </c>
      <c r="F28" s="27">
        <f>SUM(F29:F36)</f>
        <v>25460450</v>
      </c>
      <c r="G28" s="8">
        <f>SUM(G29:G36)</f>
        <v>6078575</v>
      </c>
      <c r="H28" s="8">
        <f>SUM(H29:H36)</f>
        <v>6834246.8499999996</v>
      </c>
      <c r="I28" s="18">
        <f t="shared" si="8"/>
        <v>26.842600386089011</v>
      </c>
      <c r="J28" s="9">
        <f t="shared" si="2"/>
        <v>112.43172700838599</v>
      </c>
      <c r="K28" s="9">
        <f t="shared" si="3"/>
        <v>755671.84999999963</v>
      </c>
    </row>
    <row r="29" spans="1:15" ht="45" x14ac:dyDescent="0.25">
      <c r="A29" s="6">
        <v>0</v>
      </c>
      <c r="B29" s="11" t="s">
        <v>4</v>
      </c>
      <c r="C29" s="11" t="s">
        <v>40</v>
      </c>
      <c r="D29" s="7" t="s">
        <v>41</v>
      </c>
      <c r="E29" s="8">
        <v>24000</v>
      </c>
      <c r="F29" s="8">
        <v>40000</v>
      </c>
      <c r="G29" s="8">
        <v>16860</v>
      </c>
      <c r="H29" s="8">
        <v>15950.63</v>
      </c>
      <c r="I29" s="18">
        <f t="shared" si="8"/>
        <v>39.876574999999995</v>
      </c>
      <c r="J29" s="9">
        <f t="shared" si="2"/>
        <v>94.606346381969146</v>
      </c>
      <c r="K29" s="9">
        <f t="shared" si="3"/>
        <v>-909.3700000000008</v>
      </c>
    </row>
    <row r="30" spans="1:15" ht="45" x14ac:dyDescent="0.25">
      <c r="A30" s="6">
        <v>0</v>
      </c>
      <c r="B30" s="11" t="s">
        <v>4</v>
      </c>
      <c r="C30" s="11" t="s">
        <v>42</v>
      </c>
      <c r="D30" s="7" t="s">
        <v>43</v>
      </c>
      <c r="E30" s="8">
        <v>43000</v>
      </c>
      <c r="F30" s="8">
        <v>59000</v>
      </c>
      <c r="G30" s="8">
        <v>24000</v>
      </c>
      <c r="H30" s="8">
        <v>26601.200000000001</v>
      </c>
      <c r="I30" s="9">
        <f t="shared" si="8"/>
        <v>45.086779661016948</v>
      </c>
      <c r="J30" s="9">
        <f t="shared" si="2"/>
        <v>110.83833333333332</v>
      </c>
      <c r="K30" s="9">
        <f t="shared" si="3"/>
        <v>2601.2000000000007</v>
      </c>
    </row>
    <row r="31" spans="1:15" ht="45" x14ac:dyDescent="0.25">
      <c r="A31" s="6">
        <v>0</v>
      </c>
      <c r="B31" s="11" t="s">
        <v>4</v>
      </c>
      <c r="C31" s="11" t="s">
        <v>44</v>
      </c>
      <c r="D31" s="7" t="s">
        <v>45</v>
      </c>
      <c r="E31" s="8">
        <v>1659000</v>
      </c>
      <c r="F31" s="8">
        <v>1643000</v>
      </c>
      <c r="G31" s="8">
        <v>408075</v>
      </c>
      <c r="H31" s="8">
        <v>410261.37</v>
      </c>
      <c r="I31" s="9">
        <f t="shared" si="8"/>
        <v>24.970259890444311</v>
      </c>
      <c r="J31" s="9">
        <f t="shared" si="2"/>
        <v>100.53577651167065</v>
      </c>
      <c r="K31" s="9">
        <f t="shared" si="3"/>
        <v>2186.3699999999953</v>
      </c>
      <c r="M31" s="2"/>
      <c r="N31" s="2"/>
      <c r="O31" s="2"/>
    </row>
    <row r="32" spans="1:15" x14ac:dyDescent="0.25">
      <c r="A32" s="6">
        <v>0</v>
      </c>
      <c r="B32" s="11" t="s">
        <v>4</v>
      </c>
      <c r="C32" s="11" t="s">
        <v>46</v>
      </c>
      <c r="D32" s="7" t="s">
        <v>47</v>
      </c>
      <c r="E32" s="8">
        <v>8040960</v>
      </c>
      <c r="F32" s="8">
        <v>8024960</v>
      </c>
      <c r="G32" s="8">
        <v>1994060</v>
      </c>
      <c r="H32" s="8">
        <v>2143160.2999999998</v>
      </c>
      <c r="I32" s="9">
        <f t="shared" si="8"/>
        <v>26.706180466943135</v>
      </c>
      <c r="J32" s="9">
        <f t="shared" si="2"/>
        <v>107.47722235038061</v>
      </c>
      <c r="K32" s="9">
        <f t="shared" si="3"/>
        <v>149100.29999999981</v>
      </c>
      <c r="M32" s="2"/>
    </row>
    <row r="33" spans="1:13" x14ac:dyDescent="0.25">
      <c r="A33" s="6">
        <v>0</v>
      </c>
      <c r="B33" s="11" t="s">
        <v>4</v>
      </c>
      <c r="C33" s="11" t="s">
        <v>48</v>
      </c>
      <c r="D33" s="7" t="s">
        <v>49</v>
      </c>
      <c r="E33" s="8">
        <v>13857490</v>
      </c>
      <c r="F33" s="8">
        <v>13857490</v>
      </c>
      <c r="G33" s="8">
        <v>3453300</v>
      </c>
      <c r="H33" s="8">
        <v>3822664.54</v>
      </c>
      <c r="I33" s="9">
        <f t="shared" si="8"/>
        <v>27.585547887820955</v>
      </c>
      <c r="J33" s="9">
        <f t="shared" si="2"/>
        <v>110.69598760605797</v>
      </c>
      <c r="K33" s="9">
        <f t="shared" si="3"/>
        <v>369364.54000000004</v>
      </c>
      <c r="M33" s="2"/>
    </row>
    <row r="34" spans="1:13" x14ac:dyDescent="0.25">
      <c r="A34" s="6">
        <v>0</v>
      </c>
      <c r="B34" s="11" t="s">
        <v>4</v>
      </c>
      <c r="C34" s="11" t="s">
        <v>50</v>
      </c>
      <c r="D34" s="7" t="s">
        <v>51</v>
      </c>
      <c r="E34" s="8">
        <v>890200</v>
      </c>
      <c r="F34" s="8">
        <v>890200</v>
      </c>
      <c r="G34" s="8">
        <v>41200</v>
      </c>
      <c r="H34" s="8">
        <v>23140.68</v>
      </c>
      <c r="I34" s="9">
        <f t="shared" si="8"/>
        <v>2.5994922489328243</v>
      </c>
      <c r="J34" s="9">
        <f t="shared" si="2"/>
        <v>56.166699029126207</v>
      </c>
      <c r="K34" s="9">
        <f t="shared" si="3"/>
        <v>-18059.32</v>
      </c>
      <c r="M34" s="2"/>
    </row>
    <row r="35" spans="1:13" x14ac:dyDescent="0.25">
      <c r="A35" s="6">
        <v>0</v>
      </c>
      <c r="B35" s="11" t="s">
        <v>4</v>
      </c>
      <c r="C35" s="11" t="s">
        <v>52</v>
      </c>
      <c r="D35" s="7" t="s">
        <v>53</v>
      </c>
      <c r="E35" s="8">
        <v>920800</v>
      </c>
      <c r="F35" s="8">
        <v>939550</v>
      </c>
      <c r="G35" s="8">
        <v>134830</v>
      </c>
      <c r="H35" s="8">
        <v>392468.13</v>
      </c>
      <c r="I35" s="9">
        <f t="shared" si="8"/>
        <v>41.771925921983929</v>
      </c>
      <c r="J35" s="9">
        <f t="shared" si="2"/>
        <v>291.08368315656753</v>
      </c>
      <c r="K35" s="9">
        <f t="shared" si="3"/>
        <v>257638.13</v>
      </c>
    </row>
    <row r="36" spans="1:13" x14ac:dyDescent="0.25">
      <c r="A36" s="6">
        <v>0</v>
      </c>
      <c r="B36" s="11" t="s">
        <v>4</v>
      </c>
      <c r="C36" s="11" t="s">
        <v>54</v>
      </c>
      <c r="D36" s="7" t="s">
        <v>55</v>
      </c>
      <c r="E36" s="8">
        <v>25000</v>
      </c>
      <c r="F36" s="8">
        <v>6250</v>
      </c>
      <c r="G36" s="8">
        <v>6250</v>
      </c>
      <c r="H36" s="8">
        <v>0</v>
      </c>
      <c r="I36" s="9">
        <f t="shared" si="8"/>
        <v>0</v>
      </c>
      <c r="J36" s="9">
        <f t="shared" si="2"/>
        <v>0</v>
      </c>
      <c r="K36" s="9">
        <f t="shared" si="3"/>
        <v>-6250</v>
      </c>
    </row>
    <row r="37" spans="1:13" x14ac:dyDescent="0.25">
      <c r="A37" s="6">
        <v>1</v>
      </c>
      <c r="B37" s="11" t="s">
        <v>4</v>
      </c>
      <c r="C37" s="11" t="s">
        <v>56</v>
      </c>
      <c r="D37" s="7" t="s">
        <v>57</v>
      </c>
      <c r="E37" s="8">
        <f>SUM(E38:E40)</f>
        <v>12685500</v>
      </c>
      <c r="F37" s="27">
        <f>SUM(F38:F40)</f>
        <v>12685500</v>
      </c>
      <c r="G37" s="8">
        <f>SUM(G38:G40)</f>
        <v>2923870</v>
      </c>
      <c r="H37" s="8">
        <f>SUM(H38:H40)</f>
        <v>4482604.68</v>
      </c>
      <c r="I37" s="9">
        <f t="shared" si="8"/>
        <v>35.336444602104763</v>
      </c>
      <c r="J37" s="9">
        <f t="shared" si="2"/>
        <v>153.31066976301955</v>
      </c>
      <c r="K37" s="9">
        <f t="shared" si="3"/>
        <v>1558734.6799999997</v>
      </c>
    </row>
    <row r="38" spans="1:13" x14ac:dyDescent="0.25">
      <c r="A38" s="6">
        <v>0</v>
      </c>
      <c r="B38" s="11" t="s">
        <v>4</v>
      </c>
      <c r="C38" s="11" t="s">
        <v>58</v>
      </c>
      <c r="D38" s="7" t="s">
        <v>59</v>
      </c>
      <c r="E38" s="8">
        <v>700000</v>
      </c>
      <c r="F38" s="8">
        <v>420000</v>
      </c>
      <c r="G38" s="8">
        <v>130570</v>
      </c>
      <c r="H38" s="8">
        <v>120553.03</v>
      </c>
      <c r="I38" s="9">
        <f t="shared" si="8"/>
        <v>28.703102380952384</v>
      </c>
      <c r="J38" s="9">
        <f t="shared" si="2"/>
        <v>92.328276020525394</v>
      </c>
      <c r="K38" s="9">
        <f t="shared" si="3"/>
        <v>-10016.970000000001</v>
      </c>
    </row>
    <row r="39" spans="1:13" x14ac:dyDescent="0.25">
      <c r="A39" s="6">
        <v>0</v>
      </c>
      <c r="B39" s="11" t="s">
        <v>4</v>
      </c>
      <c r="C39" s="11" t="s">
        <v>60</v>
      </c>
      <c r="D39" s="7" t="s">
        <v>61</v>
      </c>
      <c r="E39" s="8">
        <v>3070000</v>
      </c>
      <c r="F39" s="8">
        <v>3350000</v>
      </c>
      <c r="G39" s="8">
        <v>727500</v>
      </c>
      <c r="H39" s="8">
        <v>1469521.76</v>
      </c>
      <c r="I39" s="9">
        <f t="shared" si="8"/>
        <v>43.866321194029851</v>
      </c>
      <c r="J39" s="9">
        <f t="shared" si="2"/>
        <v>201.99611821305842</v>
      </c>
      <c r="K39" s="9">
        <f t="shared" si="3"/>
        <v>742021.76</v>
      </c>
    </row>
    <row r="40" spans="1:13" ht="75" x14ac:dyDescent="0.25">
      <c r="A40" s="6">
        <v>0</v>
      </c>
      <c r="B40" s="11" t="s">
        <v>4</v>
      </c>
      <c r="C40" s="11" t="s">
        <v>62</v>
      </c>
      <c r="D40" s="7" t="s">
        <v>63</v>
      </c>
      <c r="E40" s="8">
        <v>8915500</v>
      </c>
      <c r="F40" s="8">
        <v>8915500</v>
      </c>
      <c r="G40" s="8">
        <v>2065800</v>
      </c>
      <c r="H40" s="8">
        <v>2892529.89</v>
      </c>
      <c r="I40" s="9">
        <f t="shared" si="8"/>
        <v>32.443832538836858</v>
      </c>
      <c r="J40" s="9">
        <f t="shared" si="2"/>
        <v>140.01984170781296</v>
      </c>
      <c r="K40" s="9">
        <f t="shared" si="3"/>
        <v>826729.89000000013</v>
      </c>
    </row>
    <row r="41" spans="1:13" x14ac:dyDescent="0.25">
      <c r="A41" s="6">
        <v>1</v>
      </c>
      <c r="B41" s="11" t="s">
        <v>4</v>
      </c>
      <c r="C41" s="11" t="s">
        <v>64</v>
      </c>
      <c r="D41" s="7" t="s">
        <v>65</v>
      </c>
      <c r="E41" s="27">
        <f>E42+E44+E49+E52+E53+E47</f>
        <v>208200</v>
      </c>
      <c r="F41" s="27">
        <f t="shared" ref="F41:H41" si="9">F42+F44+F49+F52+F53+F47</f>
        <v>208200</v>
      </c>
      <c r="G41" s="27">
        <f t="shared" si="9"/>
        <v>46770</v>
      </c>
      <c r="H41" s="27">
        <f t="shared" si="9"/>
        <v>220405.7</v>
      </c>
      <c r="I41" s="9">
        <f t="shared" si="8"/>
        <v>105.86248799231508</v>
      </c>
      <c r="J41" s="9">
        <f t="shared" si="2"/>
        <v>471.25443660466112</v>
      </c>
      <c r="K41" s="9">
        <f t="shared" si="3"/>
        <v>173635.7</v>
      </c>
      <c r="M41" s="2"/>
    </row>
    <row r="42" spans="1:13" x14ac:dyDescent="0.25">
      <c r="A42" s="6">
        <v>1</v>
      </c>
      <c r="B42" s="11" t="s">
        <v>4</v>
      </c>
      <c r="C42" s="11" t="s">
        <v>66</v>
      </c>
      <c r="D42" s="7" t="s">
        <v>67</v>
      </c>
      <c r="E42" s="8">
        <f>E43</f>
        <v>1200</v>
      </c>
      <c r="F42" s="27">
        <f t="shared" ref="F42:H42" si="10">F43</f>
        <v>1200</v>
      </c>
      <c r="G42" s="27">
        <f t="shared" si="10"/>
        <v>0</v>
      </c>
      <c r="H42" s="27">
        <f t="shared" si="10"/>
        <v>680</v>
      </c>
      <c r="I42" s="9">
        <f t="shared" si="8"/>
        <v>56.666666666666664</v>
      </c>
      <c r="J42" s="9">
        <f t="shared" si="2"/>
        <v>0</v>
      </c>
      <c r="K42" s="9">
        <f t="shared" si="3"/>
        <v>680</v>
      </c>
    </row>
    <row r="43" spans="1:13" x14ac:dyDescent="0.25">
      <c r="A43" s="6">
        <v>0</v>
      </c>
      <c r="B43" s="11" t="s">
        <v>4</v>
      </c>
      <c r="C43" s="11" t="s">
        <v>68</v>
      </c>
      <c r="D43" s="7" t="s">
        <v>69</v>
      </c>
      <c r="E43" s="8">
        <v>1200</v>
      </c>
      <c r="F43" s="8">
        <v>1200</v>
      </c>
      <c r="G43" s="8">
        <v>0</v>
      </c>
      <c r="H43" s="8">
        <v>680</v>
      </c>
      <c r="I43" s="9">
        <f t="shared" si="8"/>
        <v>56.666666666666664</v>
      </c>
      <c r="J43" s="9">
        <f t="shared" ref="J43:J60" si="11">IF(G43=0,0,H43/G43*100)</f>
        <v>0</v>
      </c>
      <c r="K43" s="9">
        <f t="shared" ref="K43:K166" si="12">H43-G43</f>
        <v>680</v>
      </c>
    </row>
    <row r="44" spans="1:13" x14ac:dyDescent="0.25">
      <c r="A44" s="6">
        <v>1</v>
      </c>
      <c r="B44" s="11" t="s">
        <v>4</v>
      </c>
      <c r="C44" s="11" t="s">
        <v>70</v>
      </c>
      <c r="D44" s="7" t="s">
        <v>71</v>
      </c>
      <c r="E44" s="27">
        <f>E45+E46</f>
        <v>185000</v>
      </c>
      <c r="F44" s="27">
        <f t="shared" ref="F44:H44" si="13">F45+F46</f>
        <v>185000</v>
      </c>
      <c r="G44" s="27">
        <f t="shared" si="13"/>
        <v>42900</v>
      </c>
      <c r="H44" s="27">
        <f t="shared" si="13"/>
        <v>59408.36</v>
      </c>
      <c r="I44" s="9">
        <f t="shared" si="8"/>
        <v>32.112627027027031</v>
      </c>
      <c r="J44" s="9">
        <f t="shared" si="11"/>
        <v>138.48102564102564</v>
      </c>
      <c r="K44" s="9">
        <f t="shared" si="12"/>
        <v>16508.36</v>
      </c>
    </row>
    <row r="45" spans="1:13" x14ac:dyDescent="0.25">
      <c r="A45" s="6">
        <v>0</v>
      </c>
      <c r="B45" s="11" t="s">
        <v>4</v>
      </c>
      <c r="C45" s="11" t="s">
        <v>72</v>
      </c>
      <c r="D45" s="7" t="s">
        <v>73</v>
      </c>
      <c r="E45" s="39">
        <v>65000</v>
      </c>
      <c r="F45" s="39">
        <v>65000</v>
      </c>
      <c r="G45" s="39">
        <v>13000</v>
      </c>
      <c r="H45" s="39">
        <v>47547.360000000001</v>
      </c>
      <c r="I45" s="9">
        <f t="shared" si="8"/>
        <v>73.149784615384618</v>
      </c>
      <c r="J45" s="18">
        <f t="shared" si="11"/>
        <v>365.74892307692306</v>
      </c>
      <c r="K45" s="9">
        <f t="shared" si="12"/>
        <v>34547.360000000001</v>
      </c>
    </row>
    <row r="46" spans="1:13" ht="30" x14ac:dyDescent="0.25">
      <c r="A46" s="6">
        <v>0</v>
      </c>
      <c r="B46" s="11" t="s">
        <v>4</v>
      </c>
      <c r="C46" s="11" t="s">
        <v>74</v>
      </c>
      <c r="D46" s="7" t="s">
        <v>75</v>
      </c>
      <c r="E46" s="39">
        <v>120000</v>
      </c>
      <c r="F46" s="39">
        <v>120000</v>
      </c>
      <c r="G46" s="39">
        <v>29900</v>
      </c>
      <c r="H46" s="39">
        <v>11861</v>
      </c>
      <c r="I46" s="9">
        <f>IF(F46=0,0,H46/F46*100)</f>
        <v>9.8841666666666654</v>
      </c>
      <c r="J46" s="18">
        <f t="shared" si="11"/>
        <v>39.668896321070235</v>
      </c>
      <c r="K46" s="9">
        <f t="shared" si="12"/>
        <v>-18039</v>
      </c>
    </row>
    <row r="47" spans="1:13" ht="45" x14ac:dyDescent="0.25">
      <c r="A47" s="6">
        <v>1</v>
      </c>
      <c r="B47" s="11">
        <v>450200000</v>
      </c>
      <c r="C47" s="11">
        <v>22080000</v>
      </c>
      <c r="D47" s="7" t="s">
        <v>196</v>
      </c>
      <c r="E47" s="41">
        <f>E48</f>
        <v>14000</v>
      </c>
      <c r="F47" s="41">
        <f t="shared" ref="F47:H47" si="14">F48</f>
        <v>14000</v>
      </c>
      <c r="G47" s="41">
        <f t="shared" si="14"/>
        <v>2300</v>
      </c>
      <c r="H47" s="41">
        <f t="shared" si="14"/>
        <v>0</v>
      </c>
      <c r="I47" s="9">
        <f t="shared" ref="I47:I48" si="15">IF(F47=0,0,H47/F47*100)</f>
        <v>0</v>
      </c>
      <c r="J47" s="18">
        <f t="shared" ref="J47:J48" si="16">IF(G47=0,0,H47/G47*100)</f>
        <v>0</v>
      </c>
      <c r="K47" s="9">
        <f t="shared" ref="K47:K48" si="17">H47-G47</f>
        <v>-2300</v>
      </c>
    </row>
    <row r="48" spans="1:13" ht="45" x14ac:dyDescent="0.25">
      <c r="A48" s="6">
        <v>0</v>
      </c>
      <c r="B48" s="11">
        <v>450200000</v>
      </c>
      <c r="C48" s="11">
        <v>22080400</v>
      </c>
      <c r="D48" s="7" t="s">
        <v>197</v>
      </c>
      <c r="E48" s="39">
        <v>14000</v>
      </c>
      <c r="F48" s="39">
        <v>14000</v>
      </c>
      <c r="G48" s="39">
        <v>2300</v>
      </c>
      <c r="H48" s="39">
        <v>0</v>
      </c>
      <c r="I48" s="9">
        <f t="shared" si="15"/>
        <v>0</v>
      </c>
      <c r="J48" s="18">
        <f t="shared" si="16"/>
        <v>0</v>
      </c>
      <c r="K48" s="9">
        <f t="shared" si="17"/>
        <v>-2300</v>
      </c>
    </row>
    <row r="49" spans="1:11" x14ac:dyDescent="0.25">
      <c r="A49" s="6">
        <v>1</v>
      </c>
      <c r="B49" s="11" t="s">
        <v>4</v>
      </c>
      <c r="C49" s="11" t="s">
        <v>76</v>
      </c>
      <c r="D49" s="7" t="s">
        <v>77</v>
      </c>
      <c r="E49" s="8">
        <f>E50+E51</f>
        <v>8000</v>
      </c>
      <c r="F49" s="27">
        <f>F50+F51</f>
        <v>8000</v>
      </c>
      <c r="G49" s="8">
        <f>G50+G51</f>
        <v>1570</v>
      </c>
      <c r="H49" s="8">
        <f>H50+H51</f>
        <v>4884.72</v>
      </c>
      <c r="I49" s="9">
        <f t="shared" si="8"/>
        <v>61.059000000000005</v>
      </c>
      <c r="J49" s="18">
        <f t="shared" si="11"/>
        <v>311.12866242038217</v>
      </c>
      <c r="K49" s="9">
        <f t="shared" si="12"/>
        <v>3314.7200000000003</v>
      </c>
    </row>
    <row r="50" spans="1:11" ht="45" x14ac:dyDescent="0.25">
      <c r="A50" s="6">
        <v>0</v>
      </c>
      <c r="B50" s="11" t="s">
        <v>4</v>
      </c>
      <c r="C50" s="11" t="s">
        <v>78</v>
      </c>
      <c r="D50" s="7" t="s">
        <v>79</v>
      </c>
      <c r="E50" s="8">
        <v>300</v>
      </c>
      <c r="F50" s="8">
        <v>300</v>
      </c>
      <c r="G50" s="8">
        <v>70</v>
      </c>
      <c r="H50" s="8">
        <v>60.6</v>
      </c>
      <c r="I50" s="9">
        <f t="shared" si="8"/>
        <v>20.200000000000003</v>
      </c>
      <c r="J50" s="18">
        <f t="shared" si="11"/>
        <v>86.571428571428584</v>
      </c>
      <c r="K50" s="9">
        <f t="shared" si="12"/>
        <v>-9.3999999999999986</v>
      </c>
    </row>
    <row r="51" spans="1:11" ht="45" x14ac:dyDescent="0.25">
      <c r="A51" s="6">
        <v>0</v>
      </c>
      <c r="B51" s="11" t="s">
        <v>4</v>
      </c>
      <c r="C51" s="11" t="s">
        <v>80</v>
      </c>
      <c r="D51" s="7" t="s">
        <v>81</v>
      </c>
      <c r="E51" s="8">
        <v>7700</v>
      </c>
      <c r="F51" s="8">
        <v>7700</v>
      </c>
      <c r="G51" s="8">
        <v>1500</v>
      </c>
      <c r="H51" s="8">
        <v>4824.12</v>
      </c>
      <c r="I51" s="18">
        <f t="shared" si="8"/>
        <v>62.650909090909089</v>
      </c>
      <c r="J51" s="18">
        <f t="shared" si="11"/>
        <v>321.608</v>
      </c>
      <c r="K51" s="9">
        <f t="shared" si="12"/>
        <v>3324.12</v>
      </c>
    </row>
    <row r="52" spans="1:11" ht="75" x14ac:dyDescent="0.25">
      <c r="A52" s="6">
        <v>1</v>
      </c>
      <c r="B52" s="11" t="s">
        <v>4</v>
      </c>
      <c r="C52" s="11" t="s">
        <v>82</v>
      </c>
      <c r="D52" s="7" t="s">
        <v>83</v>
      </c>
      <c r="E52" s="8">
        <v>0</v>
      </c>
      <c r="F52" s="27">
        <v>0</v>
      </c>
      <c r="G52" s="8">
        <v>0</v>
      </c>
      <c r="H52" s="8">
        <v>469.19</v>
      </c>
      <c r="I52" s="18">
        <f t="shared" si="8"/>
        <v>0</v>
      </c>
      <c r="J52" s="18">
        <f t="shared" si="11"/>
        <v>0</v>
      </c>
      <c r="K52" s="9">
        <f t="shared" si="12"/>
        <v>469.19</v>
      </c>
    </row>
    <row r="53" spans="1:11" x14ac:dyDescent="0.25">
      <c r="A53" s="6">
        <v>1</v>
      </c>
      <c r="B53" s="11" t="s">
        <v>4</v>
      </c>
      <c r="C53" s="11" t="s">
        <v>84</v>
      </c>
      <c r="D53" s="7" t="s">
        <v>67</v>
      </c>
      <c r="E53" s="8">
        <v>0</v>
      </c>
      <c r="F53" s="27">
        <f>F54</f>
        <v>0</v>
      </c>
      <c r="G53" s="8">
        <f>G54</f>
        <v>0</v>
      </c>
      <c r="H53" s="8">
        <f>H54</f>
        <v>154963.43</v>
      </c>
      <c r="I53" s="18">
        <f t="shared" si="8"/>
        <v>0</v>
      </c>
      <c r="J53" s="18">
        <f t="shared" si="11"/>
        <v>0</v>
      </c>
      <c r="K53" s="9">
        <f t="shared" si="12"/>
        <v>154963.43</v>
      </c>
    </row>
    <row r="54" spans="1:11" x14ac:dyDescent="0.25">
      <c r="A54" s="6">
        <v>0</v>
      </c>
      <c r="B54" s="11" t="s">
        <v>4</v>
      </c>
      <c r="C54" s="11" t="s">
        <v>85</v>
      </c>
      <c r="D54" s="7" t="s">
        <v>67</v>
      </c>
      <c r="E54" s="8">
        <v>0</v>
      </c>
      <c r="F54" s="8">
        <v>0</v>
      </c>
      <c r="G54" s="8">
        <v>0</v>
      </c>
      <c r="H54" s="8">
        <v>154963.43</v>
      </c>
      <c r="I54" s="18">
        <f t="shared" si="8"/>
        <v>0</v>
      </c>
      <c r="J54" s="18">
        <f t="shared" si="11"/>
        <v>0</v>
      </c>
      <c r="K54" s="9">
        <f t="shared" si="12"/>
        <v>154963.43</v>
      </c>
    </row>
    <row r="55" spans="1:11" x14ac:dyDescent="0.25">
      <c r="A55" s="6">
        <v>1</v>
      </c>
      <c r="B55" s="11" t="s">
        <v>4</v>
      </c>
      <c r="C55" s="11" t="s">
        <v>86</v>
      </c>
      <c r="D55" s="7" t="s">
        <v>87</v>
      </c>
      <c r="E55" s="27">
        <f>E56+E58</f>
        <v>38839835</v>
      </c>
      <c r="F55" s="27">
        <f t="shared" ref="F55:H55" si="18">F56+F58</f>
        <v>39860237</v>
      </c>
      <c r="G55" s="27">
        <f t="shared" si="18"/>
        <v>10308526.5</v>
      </c>
      <c r="H55" s="27">
        <f t="shared" si="18"/>
        <v>10306969.5</v>
      </c>
      <c r="I55" s="18">
        <f t="shared" si="8"/>
        <v>25.857772747312062</v>
      </c>
      <c r="J55" s="18">
        <f t="shared" si="11"/>
        <v>99.984895998472723</v>
      </c>
      <c r="K55" s="9">
        <f t="shared" si="12"/>
        <v>-1557</v>
      </c>
    </row>
    <row r="56" spans="1:11" ht="30" x14ac:dyDescent="0.25">
      <c r="A56" s="6">
        <v>1</v>
      </c>
      <c r="B56" s="11" t="s">
        <v>4</v>
      </c>
      <c r="C56" s="11" t="s">
        <v>88</v>
      </c>
      <c r="D56" s="7" t="s">
        <v>89</v>
      </c>
      <c r="E56" s="8">
        <f>E57</f>
        <v>29730700</v>
      </c>
      <c r="F56" s="27">
        <f>F57</f>
        <v>29537500</v>
      </c>
      <c r="G56" s="8">
        <f>G57</f>
        <v>6590700</v>
      </c>
      <c r="H56" s="8">
        <f>H57</f>
        <v>6590700</v>
      </c>
      <c r="I56" s="18">
        <f t="shared" si="8"/>
        <v>22.312991959373676</v>
      </c>
      <c r="J56" s="18">
        <f t="shared" si="11"/>
        <v>100</v>
      </c>
      <c r="K56" s="9">
        <f t="shared" si="12"/>
        <v>0</v>
      </c>
    </row>
    <row r="57" spans="1:11" ht="30" x14ac:dyDescent="0.25">
      <c r="A57" s="6">
        <v>0</v>
      </c>
      <c r="B57" s="11" t="s">
        <v>4</v>
      </c>
      <c r="C57" s="11" t="s">
        <v>90</v>
      </c>
      <c r="D57" s="7" t="s">
        <v>91</v>
      </c>
      <c r="E57" s="8">
        <v>29730700</v>
      </c>
      <c r="F57" s="8">
        <v>29537500</v>
      </c>
      <c r="G57" s="8">
        <v>6590700</v>
      </c>
      <c r="H57" s="8">
        <v>6590700</v>
      </c>
      <c r="I57" s="18">
        <f t="shared" si="8"/>
        <v>22.312991959373676</v>
      </c>
      <c r="J57" s="18">
        <f t="shared" si="11"/>
        <v>100</v>
      </c>
      <c r="K57" s="9">
        <f t="shared" si="12"/>
        <v>0</v>
      </c>
    </row>
    <row r="58" spans="1:11" ht="30" x14ac:dyDescent="0.25">
      <c r="A58" s="6">
        <v>1</v>
      </c>
      <c r="B58" s="11" t="s">
        <v>4</v>
      </c>
      <c r="C58" s="11" t="s">
        <v>92</v>
      </c>
      <c r="D58" s="7" t="s">
        <v>93</v>
      </c>
      <c r="E58" s="27">
        <f>E59+E60</f>
        <v>9109135</v>
      </c>
      <c r="F58" s="27">
        <f t="shared" ref="F58:H58" si="19">F59+F60</f>
        <v>10322737</v>
      </c>
      <c r="G58" s="27">
        <f t="shared" si="19"/>
        <v>3717826.5</v>
      </c>
      <c r="H58" s="27">
        <f t="shared" si="19"/>
        <v>3716269.5</v>
      </c>
      <c r="I58" s="18">
        <f t="shared" si="8"/>
        <v>36.000815481398007</v>
      </c>
      <c r="J58" s="18">
        <f t="shared" si="11"/>
        <v>99.958120692291587</v>
      </c>
      <c r="K58" s="9">
        <f t="shared" si="12"/>
        <v>-1557</v>
      </c>
    </row>
    <row r="59" spans="1:11" ht="90" x14ac:dyDescent="0.25">
      <c r="A59" s="6">
        <v>0</v>
      </c>
      <c r="B59" s="11" t="s">
        <v>4</v>
      </c>
      <c r="C59" s="11" t="s">
        <v>94</v>
      </c>
      <c r="D59" s="7" t="s">
        <v>95</v>
      </c>
      <c r="E59" s="60">
        <v>0</v>
      </c>
      <c r="F59" s="60">
        <v>1002066</v>
      </c>
      <c r="G59" s="60">
        <v>250516.5</v>
      </c>
      <c r="H59" s="60">
        <v>250516.5</v>
      </c>
      <c r="I59" s="18">
        <f t="shared" si="8"/>
        <v>25</v>
      </c>
      <c r="J59" s="18">
        <f t="shared" si="11"/>
        <v>100</v>
      </c>
      <c r="K59" s="9">
        <f t="shared" si="12"/>
        <v>0</v>
      </c>
    </row>
    <row r="60" spans="1:11" ht="15.75" thickBot="1" x14ac:dyDescent="0.3">
      <c r="A60" s="6">
        <v>0</v>
      </c>
      <c r="B60" s="13" t="s">
        <v>4</v>
      </c>
      <c r="C60" s="13" t="s">
        <v>96</v>
      </c>
      <c r="D60" s="14" t="s">
        <v>97</v>
      </c>
      <c r="E60" s="60">
        <v>9109135</v>
      </c>
      <c r="F60" s="60">
        <v>9320671</v>
      </c>
      <c r="G60" s="60">
        <v>3467310</v>
      </c>
      <c r="H60" s="60">
        <v>3465753</v>
      </c>
      <c r="I60" s="18">
        <f t="shared" si="8"/>
        <v>37.183513933707133</v>
      </c>
      <c r="J60" s="19">
        <f t="shared" si="11"/>
        <v>99.955094871817053</v>
      </c>
      <c r="K60" s="15">
        <f t="shared" si="12"/>
        <v>-1557</v>
      </c>
    </row>
    <row r="61" spans="1:11" ht="31.15" customHeight="1" thickBot="1" x14ac:dyDescent="0.3">
      <c r="A61" s="12">
        <v>1</v>
      </c>
      <c r="B61" s="49" t="s">
        <v>178</v>
      </c>
      <c r="C61" s="49"/>
      <c r="D61" s="50" t="s">
        <v>178</v>
      </c>
      <c r="E61" s="49">
        <f>E8+E41</f>
        <v>245816611</v>
      </c>
      <c r="F61" s="51">
        <f>F8+F41</f>
        <v>245816611</v>
      </c>
      <c r="G61" s="51">
        <f>G8+G41</f>
        <v>54637722</v>
      </c>
      <c r="H61" s="51">
        <f>H8+H41</f>
        <v>59052529.660000004</v>
      </c>
      <c r="I61" s="53">
        <f t="shared" si="8"/>
        <v>24.023002115182525</v>
      </c>
      <c r="J61" s="51">
        <f t="shared" ref="J61" si="20">IF(G61=0,0,H61/G61*100)</f>
        <v>108.08014591091481</v>
      </c>
      <c r="K61" s="51">
        <f t="shared" ref="K61" si="21">H61-G61</f>
        <v>4414807.6600000039</v>
      </c>
    </row>
    <row r="62" spans="1:11" ht="15.75" thickBot="1" x14ac:dyDescent="0.3">
      <c r="A62" s="12"/>
      <c r="B62" s="93" t="s">
        <v>177</v>
      </c>
      <c r="C62" s="94"/>
      <c r="D62" s="95"/>
      <c r="E62" s="51">
        <f>E8+E41+E55</f>
        <v>284656446</v>
      </c>
      <c r="F62" s="51">
        <f>F8+F41+F55</f>
        <v>285676848</v>
      </c>
      <c r="G62" s="52">
        <f>G8+G41+G55</f>
        <v>64946248.5</v>
      </c>
      <c r="H62" s="51">
        <f>H8+H41+H55</f>
        <v>69359499.159999996</v>
      </c>
      <c r="I62" s="51">
        <f>IF(F62=0,0,H62/F62*100)</f>
        <v>24.279006032718478</v>
      </c>
      <c r="J62" s="51">
        <f>IF(G62=0,0,H62/G62*100)</f>
        <v>106.79523569402166</v>
      </c>
      <c r="K62" s="51">
        <f>H62-G62</f>
        <v>4413250.6599999964</v>
      </c>
    </row>
    <row r="63" spans="1:11" x14ac:dyDescent="0.25">
      <c r="A63" s="21">
        <v>1</v>
      </c>
      <c r="B63" s="31">
        <v>450200000</v>
      </c>
      <c r="C63" s="32">
        <v>10000000</v>
      </c>
      <c r="D63" s="7" t="s">
        <v>6</v>
      </c>
      <c r="E63" s="18">
        <f>E64</f>
        <v>2317000</v>
      </c>
      <c r="F63" s="18">
        <f>F64</f>
        <v>2317000</v>
      </c>
      <c r="G63" s="18">
        <f>G64</f>
        <v>579250</v>
      </c>
      <c r="H63" s="18">
        <f>H64</f>
        <v>555936.61</v>
      </c>
      <c r="I63" s="18">
        <f t="shared" si="8"/>
        <v>23.99381139404402</v>
      </c>
      <c r="J63" s="18">
        <f t="shared" ref="J63:J78" si="22">IF(G63=0,0,H63/G63*100)</f>
        <v>95.975245576176079</v>
      </c>
      <c r="K63" s="9">
        <f t="shared" ref="K63:K78" si="23">H63-G63</f>
        <v>-23313.390000000014</v>
      </c>
    </row>
    <row r="64" spans="1:11" x14ac:dyDescent="0.25">
      <c r="A64" s="21">
        <v>1</v>
      </c>
      <c r="B64" s="31">
        <v>450200000</v>
      </c>
      <c r="C64" s="32">
        <v>19010000</v>
      </c>
      <c r="D64" s="7" t="s">
        <v>133</v>
      </c>
      <c r="E64" s="18">
        <f>E65+E66</f>
        <v>2317000</v>
      </c>
      <c r="F64" s="18">
        <f>F65+F66</f>
        <v>2317000</v>
      </c>
      <c r="G64" s="18">
        <f>G65+G66</f>
        <v>579250</v>
      </c>
      <c r="H64" s="18">
        <f>H65+H66</f>
        <v>555936.61</v>
      </c>
      <c r="I64" s="18">
        <f t="shared" si="8"/>
        <v>23.99381139404402</v>
      </c>
      <c r="J64" s="18">
        <f t="shared" si="22"/>
        <v>95.975245576176079</v>
      </c>
      <c r="K64" s="9">
        <f t="shared" si="23"/>
        <v>-23313.390000000014</v>
      </c>
    </row>
    <row r="65" spans="1:15" ht="60" x14ac:dyDescent="0.25">
      <c r="A65" s="21">
        <v>0</v>
      </c>
      <c r="B65" s="31">
        <v>450200000</v>
      </c>
      <c r="C65" s="31">
        <v>19010100</v>
      </c>
      <c r="D65" s="7" t="s">
        <v>134</v>
      </c>
      <c r="E65" s="8">
        <v>2227000</v>
      </c>
      <c r="F65" s="8">
        <v>2227000</v>
      </c>
      <c r="G65" s="8">
        <v>556750</v>
      </c>
      <c r="H65" s="8">
        <v>523235.4</v>
      </c>
      <c r="I65" s="18">
        <f t="shared" si="8"/>
        <v>23.495078581050741</v>
      </c>
      <c r="J65" s="18">
        <f t="shared" si="22"/>
        <v>93.980314324202965</v>
      </c>
      <c r="K65" s="9">
        <f t="shared" si="23"/>
        <v>-33514.599999999977</v>
      </c>
    </row>
    <row r="66" spans="1:15" ht="60" x14ac:dyDescent="0.25">
      <c r="A66" s="21">
        <v>0</v>
      </c>
      <c r="B66" s="31">
        <v>450200000</v>
      </c>
      <c r="C66" s="31">
        <v>19010300</v>
      </c>
      <c r="D66" s="7" t="s">
        <v>135</v>
      </c>
      <c r="E66" s="8">
        <v>90000</v>
      </c>
      <c r="F66" s="8">
        <v>90000</v>
      </c>
      <c r="G66" s="8">
        <v>22500</v>
      </c>
      <c r="H66" s="8">
        <v>32701.21</v>
      </c>
      <c r="I66" s="18">
        <f t="shared" si="8"/>
        <v>36.334677777777777</v>
      </c>
      <c r="J66" s="18">
        <f t="shared" si="22"/>
        <v>145.33871111111111</v>
      </c>
      <c r="K66" s="9">
        <f t="shared" si="23"/>
        <v>10201.209999999999</v>
      </c>
    </row>
    <row r="67" spans="1:15" x14ac:dyDescent="0.25">
      <c r="A67" s="21">
        <v>1</v>
      </c>
      <c r="B67" s="31">
        <v>450200000</v>
      </c>
      <c r="C67" s="32">
        <v>20000000</v>
      </c>
      <c r="D67" s="7" t="s">
        <v>65</v>
      </c>
      <c r="E67" s="18">
        <v>1336200</v>
      </c>
      <c r="F67" s="18">
        <v>1336200</v>
      </c>
      <c r="G67" s="18">
        <v>334050</v>
      </c>
      <c r="H67" s="18">
        <v>330485.7</v>
      </c>
      <c r="I67" s="18">
        <f t="shared" si="8"/>
        <v>24.733251010327798</v>
      </c>
      <c r="J67" s="18">
        <f t="shared" si="22"/>
        <v>98.933004041311193</v>
      </c>
      <c r="K67" s="9">
        <f t="shared" si="23"/>
        <v>-3564.2999999999884</v>
      </c>
    </row>
    <row r="68" spans="1:15" x14ac:dyDescent="0.25">
      <c r="A68" s="21">
        <v>1</v>
      </c>
      <c r="B68" s="31">
        <v>450200000</v>
      </c>
      <c r="C68" s="32">
        <v>24060000</v>
      </c>
      <c r="D68" s="7" t="s">
        <v>183</v>
      </c>
      <c r="E68" s="18">
        <v>0</v>
      </c>
      <c r="F68" s="18">
        <v>0</v>
      </c>
      <c r="G68" s="18">
        <v>0</v>
      </c>
      <c r="H68" s="18">
        <v>70168.05</v>
      </c>
      <c r="I68" s="18"/>
      <c r="J68" s="18"/>
      <c r="K68" s="9"/>
    </row>
    <row r="69" spans="1:15" ht="60" x14ac:dyDescent="0.25">
      <c r="A69" s="21">
        <v>0</v>
      </c>
      <c r="B69" s="34">
        <v>450200000</v>
      </c>
      <c r="C69" s="34">
        <v>24062100</v>
      </c>
      <c r="D69" s="35" t="s">
        <v>184</v>
      </c>
      <c r="E69" s="36">
        <v>0</v>
      </c>
      <c r="F69" s="36">
        <v>0</v>
      </c>
      <c r="G69" s="36">
        <v>0</v>
      </c>
      <c r="H69" s="36">
        <v>70168.05</v>
      </c>
      <c r="I69" s="18"/>
      <c r="J69" s="18"/>
      <c r="K69" s="9"/>
    </row>
    <row r="70" spans="1:15" ht="30" x14ac:dyDescent="0.25">
      <c r="A70" s="21">
        <v>1</v>
      </c>
      <c r="B70" s="31">
        <v>450200000</v>
      </c>
      <c r="C70" s="32">
        <v>25010000</v>
      </c>
      <c r="D70" s="33" t="s">
        <v>136</v>
      </c>
      <c r="E70" s="27">
        <f>E71</f>
        <v>1336200</v>
      </c>
      <c r="F70" s="27">
        <f>F71</f>
        <v>1336200</v>
      </c>
      <c r="G70" s="27">
        <f>G71</f>
        <v>334050</v>
      </c>
      <c r="H70" s="27">
        <f>H71+H72</f>
        <v>34044.400000000001</v>
      </c>
      <c r="I70" s="18">
        <f t="shared" si="8"/>
        <v>2.5478521179464151</v>
      </c>
      <c r="J70" s="18">
        <f t="shared" si="22"/>
        <v>10.19140847178566</v>
      </c>
      <c r="K70" s="9">
        <f t="shared" si="23"/>
        <v>-300005.59999999998</v>
      </c>
    </row>
    <row r="71" spans="1:15" ht="30" x14ac:dyDescent="0.25">
      <c r="A71" s="21">
        <v>0</v>
      </c>
      <c r="B71" s="31">
        <v>450200000</v>
      </c>
      <c r="C71" s="31">
        <v>25010100</v>
      </c>
      <c r="D71" s="7" t="s">
        <v>137</v>
      </c>
      <c r="E71" s="8">
        <v>1336200</v>
      </c>
      <c r="F71" s="8">
        <v>1336200</v>
      </c>
      <c r="G71" s="8">
        <v>334050</v>
      </c>
      <c r="H71" s="8">
        <v>4065.6</v>
      </c>
      <c r="I71" s="18">
        <f t="shared" si="8"/>
        <v>0.30426582846879208</v>
      </c>
      <c r="J71" s="18">
        <f t="shared" si="22"/>
        <v>1.2170633138751683</v>
      </c>
      <c r="K71" s="9">
        <f t="shared" si="23"/>
        <v>-329984.40000000002</v>
      </c>
    </row>
    <row r="72" spans="1:15" ht="45" x14ac:dyDescent="0.25">
      <c r="A72" s="21">
        <v>0</v>
      </c>
      <c r="B72" s="40">
        <v>450200000</v>
      </c>
      <c r="C72" s="40">
        <v>25010400</v>
      </c>
      <c r="D72" s="7" t="s">
        <v>198</v>
      </c>
      <c r="E72" s="8">
        <v>0</v>
      </c>
      <c r="F72" s="8">
        <v>0</v>
      </c>
      <c r="G72" s="8">
        <v>0</v>
      </c>
      <c r="H72" s="8">
        <v>29978.799999999999</v>
      </c>
      <c r="I72" s="18">
        <f t="shared" ref="I72" si="24">IF(F72=0,0,H72/F72*100)</f>
        <v>0</v>
      </c>
      <c r="J72" s="18">
        <f t="shared" ref="J72" si="25">IF(G72=0,0,H72/G72*100)</f>
        <v>0</v>
      </c>
      <c r="K72" s="9">
        <f t="shared" ref="K72" si="26">H72-G72</f>
        <v>29978.799999999999</v>
      </c>
    </row>
    <row r="73" spans="1:15" x14ac:dyDescent="0.25">
      <c r="A73" s="37">
        <v>1</v>
      </c>
      <c r="B73" s="40" t="s">
        <v>179</v>
      </c>
      <c r="C73" s="32" t="s">
        <v>180</v>
      </c>
      <c r="D73" s="38" t="s">
        <v>185</v>
      </c>
      <c r="E73" s="41">
        <v>0</v>
      </c>
      <c r="F73" s="41">
        <v>0</v>
      </c>
      <c r="G73" s="41">
        <v>0</v>
      </c>
      <c r="H73" s="41">
        <f>H74+H75</f>
        <v>226273.25</v>
      </c>
      <c r="I73" s="18">
        <f t="shared" si="8"/>
        <v>0</v>
      </c>
      <c r="J73" s="18">
        <f t="shared" si="22"/>
        <v>0</v>
      </c>
      <c r="K73" s="9">
        <f t="shared" si="23"/>
        <v>226273.25</v>
      </c>
    </row>
    <row r="74" spans="1:15" x14ac:dyDescent="0.25">
      <c r="A74" s="37">
        <v>0</v>
      </c>
      <c r="B74" s="40" t="s">
        <v>179</v>
      </c>
      <c r="C74" s="40" t="s">
        <v>181</v>
      </c>
      <c r="D74" s="38" t="s">
        <v>186</v>
      </c>
      <c r="E74" s="39">
        <v>0</v>
      </c>
      <c r="F74" s="39">
        <v>0</v>
      </c>
      <c r="G74" s="39">
        <v>0</v>
      </c>
      <c r="H74" s="39">
        <v>118267.59</v>
      </c>
      <c r="I74" s="18">
        <f t="shared" si="8"/>
        <v>0</v>
      </c>
      <c r="J74" s="18">
        <f t="shared" si="22"/>
        <v>0</v>
      </c>
      <c r="K74" s="9">
        <f t="shared" si="23"/>
        <v>118267.59</v>
      </c>
    </row>
    <row r="75" spans="1:15" ht="63.75" x14ac:dyDescent="0.25">
      <c r="A75" s="37">
        <v>0</v>
      </c>
      <c r="B75" s="40" t="s">
        <v>179</v>
      </c>
      <c r="C75" s="40" t="s">
        <v>182</v>
      </c>
      <c r="D75" s="38" t="s">
        <v>138</v>
      </c>
      <c r="E75" s="39">
        <v>0</v>
      </c>
      <c r="F75" s="39">
        <v>0</v>
      </c>
      <c r="G75" s="39">
        <v>0</v>
      </c>
      <c r="H75" s="39">
        <v>108005.66</v>
      </c>
      <c r="I75" s="18">
        <f t="shared" si="8"/>
        <v>0</v>
      </c>
      <c r="J75" s="18">
        <f t="shared" si="22"/>
        <v>0</v>
      </c>
      <c r="K75" s="9">
        <f t="shared" si="23"/>
        <v>108005.66</v>
      </c>
    </row>
    <row r="76" spans="1:15" x14ac:dyDescent="0.25">
      <c r="A76" s="21">
        <v>1</v>
      </c>
      <c r="B76" s="40">
        <v>450200000</v>
      </c>
      <c r="C76" s="32">
        <v>40000000</v>
      </c>
      <c r="D76" s="7" t="s">
        <v>187</v>
      </c>
      <c r="E76" s="27">
        <f t="shared" ref="E76:H76" si="27">E77</f>
        <v>0</v>
      </c>
      <c r="F76" s="27">
        <f t="shared" si="27"/>
        <v>314032</v>
      </c>
      <c r="G76" s="27">
        <f t="shared" si="27"/>
        <v>0</v>
      </c>
      <c r="H76" s="27">
        <f t="shared" si="27"/>
        <v>0</v>
      </c>
      <c r="I76" s="18">
        <f t="shared" si="8"/>
        <v>0</v>
      </c>
      <c r="J76" s="18">
        <f t="shared" si="22"/>
        <v>0</v>
      </c>
      <c r="K76" s="9">
        <f t="shared" si="23"/>
        <v>0</v>
      </c>
    </row>
    <row r="77" spans="1:15" ht="30" x14ac:dyDescent="0.25">
      <c r="A77" s="21">
        <v>1</v>
      </c>
      <c r="B77" s="40">
        <v>450200000</v>
      </c>
      <c r="C77" s="32">
        <v>41050000</v>
      </c>
      <c r="D77" s="7" t="s">
        <v>93</v>
      </c>
      <c r="E77" s="27">
        <v>0</v>
      </c>
      <c r="F77" s="27">
        <v>314032</v>
      </c>
      <c r="G77" s="27">
        <v>0</v>
      </c>
      <c r="H77" s="27">
        <v>0</v>
      </c>
      <c r="I77" s="18">
        <f t="shared" si="8"/>
        <v>0</v>
      </c>
      <c r="J77" s="18">
        <f t="shared" si="22"/>
        <v>0</v>
      </c>
      <c r="K77" s="9">
        <f t="shared" si="23"/>
        <v>0</v>
      </c>
    </row>
    <row r="78" spans="1:15" ht="45" x14ac:dyDescent="0.25">
      <c r="A78" s="21">
        <v>0</v>
      </c>
      <c r="B78" s="40">
        <v>450200000</v>
      </c>
      <c r="C78" s="40">
        <v>41051100</v>
      </c>
      <c r="D78" s="7" t="s">
        <v>213</v>
      </c>
      <c r="E78" s="8">
        <v>0</v>
      </c>
      <c r="F78" s="8">
        <v>314032</v>
      </c>
      <c r="G78" s="8">
        <v>0</v>
      </c>
      <c r="H78" s="8">
        <v>0</v>
      </c>
      <c r="I78" s="18">
        <f t="shared" si="8"/>
        <v>0</v>
      </c>
      <c r="J78" s="18">
        <f t="shared" si="22"/>
        <v>0</v>
      </c>
      <c r="K78" s="9">
        <f t="shared" si="23"/>
        <v>0</v>
      </c>
    </row>
    <row r="79" spans="1:15" ht="30" x14ac:dyDescent="0.25">
      <c r="A79" s="21"/>
      <c r="B79" s="31"/>
      <c r="C79" s="31"/>
      <c r="D79" s="54" t="s">
        <v>188</v>
      </c>
      <c r="E79" s="55">
        <f>E63+E67+E73</f>
        <v>3653200</v>
      </c>
      <c r="F79" s="55">
        <f t="shared" ref="F79:G79" si="28">F63+F67+F73</f>
        <v>3653200</v>
      </c>
      <c r="G79" s="55">
        <f t="shared" si="28"/>
        <v>913300</v>
      </c>
      <c r="H79" s="55">
        <f>H63+H67</f>
        <v>886422.31</v>
      </c>
      <c r="I79" s="55">
        <f>IF(F79=0,0,H79/F79*100)</f>
        <v>24.264269955107853</v>
      </c>
      <c r="J79" s="55">
        <f>IF(G79=0,0,H79/G79*100)</f>
        <v>97.057079820431412</v>
      </c>
      <c r="K79" s="55">
        <f>H79-G79</f>
        <v>-26877.689999999944</v>
      </c>
    </row>
    <row r="80" spans="1:15" s="23" customFormat="1" x14ac:dyDescent="0.25">
      <c r="A80" s="22"/>
      <c r="B80" s="31"/>
      <c r="C80" s="31"/>
      <c r="D80" s="56" t="s">
        <v>140</v>
      </c>
      <c r="E80" s="55">
        <f>E79+E76</f>
        <v>3653200</v>
      </c>
      <c r="F80" s="55">
        <f t="shared" ref="F80:H80" si="29">F79+F76</f>
        <v>3967232</v>
      </c>
      <c r="G80" s="55">
        <f t="shared" si="29"/>
        <v>913300</v>
      </c>
      <c r="H80" s="55">
        <f t="shared" si="29"/>
        <v>886422.31</v>
      </c>
      <c r="I80" s="55">
        <f>IF(F80=0,0,H80/F80*100)</f>
        <v>22.343596492466286</v>
      </c>
      <c r="J80" s="55">
        <f>IF(G80=0,0,H80/G80*100)</f>
        <v>97.057079820431412</v>
      </c>
      <c r="K80" s="55">
        <f>H80-G80</f>
        <v>-26877.689999999944</v>
      </c>
      <c r="N80" s="57"/>
      <c r="O80" s="57"/>
    </row>
    <row r="81" spans="1:11" ht="18.75" x14ac:dyDescent="0.25">
      <c r="A81" s="21"/>
      <c r="B81" s="31"/>
      <c r="C81" s="31" t="s">
        <v>131</v>
      </c>
      <c r="D81" s="87" t="s">
        <v>139</v>
      </c>
      <c r="E81" s="88"/>
      <c r="F81" s="88"/>
      <c r="G81" s="88"/>
      <c r="H81" s="88"/>
      <c r="I81" s="88"/>
      <c r="J81" s="88"/>
      <c r="K81" s="88"/>
    </row>
    <row r="82" spans="1:11" s="48" customFormat="1" ht="14.45" customHeight="1" x14ac:dyDescent="0.25">
      <c r="A82" s="46"/>
      <c r="B82" s="47"/>
      <c r="C82" s="47"/>
      <c r="D82" s="80" t="s">
        <v>189</v>
      </c>
      <c r="E82" s="82" t="s">
        <v>99</v>
      </c>
      <c r="F82" s="74" t="s">
        <v>200</v>
      </c>
      <c r="G82" s="74" t="s">
        <v>201</v>
      </c>
      <c r="H82" s="76" t="s">
        <v>98</v>
      </c>
      <c r="I82" s="77" t="s">
        <v>100</v>
      </c>
      <c r="J82" s="77"/>
      <c r="K82" s="69" t="s">
        <v>203</v>
      </c>
    </row>
    <row r="83" spans="1:11" s="45" customFormat="1" ht="48" x14ac:dyDescent="0.25">
      <c r="A83" s="43"/>
      <c r="B83" s="44"/>
      <c r="C83" s="44"/>
      <c r="D83" s="81"/>
      <c r="E83" s="83"/>
      <c r="F83" s="75"/>
      <c r="G83" s="75"/>
      <c r="H83" s="76"/>
      <c r="I83" s="16" t="s">
        <v>176</v>
      </c>
      <c r="J83" s="17" t="s">
        <v>202</v>
      </c>
      <c r="K83" s="70"/>
    </row>
    <row r="84" spans="1:11" x14ac:dyDescent="0.25">
      <c r="B84" s="31"/>
      <c r="C84" s="31" t="s">
        <v>131</v>
      </c>
      <c r="D84" s="18" t="s">
        <v>102</v>
      </c>
      <c r="E84" s="18">
        <f>SUM(E85:E94)</f>
        <v>31004406</v>
      </c>
      <c r="F84" s="18">
        <f>SUM(F86:F94)</f>
        <v>34908406</v>
      </c>
      <c r="G84" s="18">
        <f>SUM(G86:G94)</f>
        <v>12258353</v>
      </c>
      <c r="H84" s="18">
        <f>SUM(H86:H94)</f>
        <v>6712971.4100000001</v>
      </c>
      <c r="I84" s="18">
        <f t="shared" si="8"/>
        <v>19.230243311596638</v>
      </c>
      <c r="J84" s="18">
        <f t="shared" ref="J84:J167" si="30">IF(G84=0,0,H84/G84*100)</f>
        <v>54.762425343763553</v>
      </c>
      <c r="K84" s="9">
        <f t="shared" si="12"/>
        <v>-5545381.5899999999</v>
      </c>
    </row>
    <row r="85" spans="1:11" s="25" customFormat="1" x14ac:dyDescent="0.25">
      <c r="B85" s="24"/>
      <c r="C85" s="26"/>
      <c r="D85" s="84" t="s">
        <v>141</v>
      </c>
      <c r="E85" s="85"/>
      <c r="F85" s="85"/>
      <c r="G85" s="85"/>
      <c r="H85" s="85"/>
      <c r="I85" s="85"/>
      <c r="J85" s="85"/>
      <c r="K85" s="86"/>
    </row>
    <row r="86" spans="1:11" x14ac:dyDescent="0.25">
      <c r="A86" s="6"/>
      <c r="B86" s="11"/>
      <c r="C86" s="11" t="s">
        <v>142</v>
      </c>
      <c r="D86" s="7" t="s">
        <v>159</v>
      </c>
      <c r="E86" s="8">
        <v>25565805</v>
      </c>
      <c r="F86" s="8">
        <v>29469805</v>
      </c>
      <c r="G86" s="8">
        <v>10877249</v>
      </c>
      <c r="H86" s="8">
        <v>6108706.4800000004</v>
      </c>
      <c r="I86" s="18">
        <f t="shared" si="8"/>
        <v>20.72869664390382</v>
      </c>
      <c r="J86" s="18">
        <f t="shared" ref="J86:J93" si="31">IF(G86=0,0,H86/G86*100)</f>
        <v>56.160399380394807</v>
      </c>
      <c r="K86" s="9">
        <f t="shared" ref="K86:K93" si="32">H86-G86</f>
        <v>-4768542.5199999996</v>
      </c>
    </row>
    <row r="87" spans="1:11" x14ac:dyDescent="0.25">
      <c r="A87" s="6"/>
      <c r="B87" s="11"/>
      <c r="C87" s="11" t="s">
        <v>144</v>
      </c>
      <c r="D87" s="7" t="s">
        <v>145</v>
      </c>
      <c r="E87" s="8">
        <v>1986987</v>
      </c>
      <c r="F87" s="8">
        <v>1986987</v>
      </c>
      <c r="G87" s="8">
        <v>433174</v>
      </c>
      <c r="H87" s="8">
        <v>148758</v>
      </c>
      <c r="I87" s="18">
        <f t="shared" ref="I87:I95" si="33">IF(F87=0,0,H87/F87*100)</f>
        <v>7.4866116386267247</v>
      </c>
      <c r="J87" s="18">
        <f t="shared" si="31"/>
        <v>34.341396298023426</v>
      </c>
      <c r="K87" s="9">
        <f t="shared" si="32"/>
        <v>-284416</v>
      </c>
    </row>
    <row r="88" spans="1:11" x14ac:dyDescent="0.25">
      <c r="A88" s="6"/>
      <c r="B88" s="11"/>
      <c r="C88" s="11" t="s">
        <v>146</v>
      </c>
      <c r="D88" s="7" t="s">
        <v>147</v>
      </c>
      <c r="E88" s="8">
        <v>1447680</v>
      </c>
      <c r="F88" s="8">
        <v>1047680</v>
      </c>
      <c r="G88" s="8">
        <v>376700</v>
      </c>
      <c r="H88" s="8">
        <v>111664.35</v>
      </c>
      <c r="I88" s="18">
        <f t="shared" si="33"/>
        <v>10.65824965638363</v>
      </c>
      <c r="J88" s="18">
        <f t="shared" si="31"/>
        <v>29.642779400053094</v>
      </c>
      <c r="K88" s="9">
        <f t="shared" si="32"/>
        <v>-265035.65000000002</v>
      </c>
    </row>
    <row r="89" spans="1:11" x14ac:dyDescent="0.25">
      <c r="A89" s="6"/>
      <c r="B89" s="11"/>
      <c r="C89" s="11" t="s">
        <v>148</v>
      </c>
      <c r="D89" s="7" t="s">
        <v>149</v>
      </c>
      <c r="E89" s="8">
        <v>24000</v>
      </c>
      <c r="F89" s="8">
        <v>24000</v>
      </c>
      <c r="G89" s="8">
        <v>8960</v>
      </c>
      <c r="H89" s="8">
        <v>4640</v>
      </c>
      <c r="I89" s="18">
        <f t="shared" si="33"/>
        <v>19.333333333333332</v>
      </c>
      <c r="J89" s="18">
        <f t="shared" si="31"/>
        <v>51.785714285714292</v>
      </c>
      <c r="K89" s="9">
        <f t="shared" si="32"/>
        <v>-4320</v>
      </c>
    </row>
    <row r="90" spans="1:11" x14ac:dyDescent="0.25">
      <c r="A90" s="6"/>
      <c r="B90" s="11"/>
      <c r="C90" s="11" t="s">
        <v>150</v>
      </c>
      <c r="D90" s="7" t="s">
        <v>151</v>
      </c>
      <c r="E90" s="8">
        <v>1422274</v>
      </c>
      <c r="F90" s="8">
        <v>1422274</v>
      </c>
      <c r="G90" s="8">
        <v>504300</v>
      </c>
      <c r="H90" s="8">
        <v>336490.32</v>
      </c>
      <c r="I90" s="18">
        <f t="shared" si="33"/>
        <v>23.65861430357301</v>
      </c>
      <c r="J90" s="18">
        <f t="shared" si="31"/>
        <v>66.724235574063059</v>
      </c>
      <c r="K90" s="9">
        <f t="shared" si="32"/>
        <v>-167809.68</v>
      </c>
    </row>
    <row r="91" spans="1:11" ht="30" x14ac:dyDescent="0.25">
      <c r="A91" s="6"/>
      <c r="B91" s="11"/>
      <c r="C91" s="11" t="s">
        <v>152</v>
      </c>
      <c r="D91" s="7" t="s">
        <v>153</v>
      </c>
      <c r="E91" s="8">
        <v>457320</v>
      </c>
      <c r="F91" s="8">
        <v>457320</v>
      </c>
      <c r="G91" s="8">
        <v>1830</v>
      </c>
      <c r="H91" s="8">
        <v>1220</v>
      </c>
      <c r="I91" s="18">
        <f t="shared" si="33"/>
        <v>0.26677162599492699</v>
      </c>
      <c r="J91" s="18">
        <f t="shared" si="31"/>
        <v>66.666666666666657</v>
      </c>
      <c r="K91" s="9">
        <f t="shared" si="32"/>
        <v>-610</v>
      </c>
    </row>
    <row r="92" spans="1:11" ht="45" x14ac:dyDescent="0.25">
      <c r="A92" s="6"/>
      <c r="B92" s="11"/>
      <c r="C92" s="11" t="s">
        <v>154</v>
      </c>
      <c r="D92" s="7" t="s">
        <v>155</v>
      </c>
      <c r="E92" s="8">
        <v>43300</v>
      </c>
      <c r="F92" s="8">
        <v>43300</v>
      </c>
      <c r="G92" s="8">
        <v>1100</v>
      </c>
      <c r="H92" s="8">
        <v>0</v>
      </c>
      <c r="I92" s="18">
        <f t="shared" si="33"/>
        <v>0</v>
      </c>
      <c r="J92" s="18">
        <f t="shared" si="31"/>
        <v>0</v>
      </c>
      <c r="K92" s="9">
        <f>H92-G92</f>
        <v>-1100</v>
      </c>
    </row>
    <row r="93" spans="1:11" x14ac:dyDescent="0.25">
      <c r="A93" s="6"/>
      <c r="B93" s="11"/>
      <c r="C93" s="11" t="s">
        <v>156</v>
      </c>
      <c r="D93" s="7" t="s">
        <v>157</v>
      </c>
      <c r="E93" s="8">
        <v>17040</v>
      </c>
      <c r="F93" s="8">
        <v>17040</v>
      </c>
      <c r="G93" s="8">
        <v>15040</v>
      </c>
      <c r="H93" s="8">
        <v>1492.26</v>
      </c>
      <c r="I93" s="18">
        <f t="shared" si="33"/>
        <v>8.7573943661971825</v>
      </c>
      <c r="J93" s="18">
        <f t="shared" si="31"/>
        <v>9.9219414893617017</v>
      </c>
      <c r="K93" s="9">
        <f t="shared" si="32"/>
        <v>-13547.74</v>
      </c>
    </row>
    <row r="94" spans="1:11" ht="30" x14ac:dyDescent="0.25">
      <c r="A94" s="6"/>
      <c r="B94" s="11"/>
      <c r="C94" s="11"/>
      <c r="D94" s="7" t="s">
        <v>158</v>
      </c>
      <c r="E94" s="8">
        <v>40000</v>
      </c>
      <c r="F94" s="8">
        <v>440000</v>
      </c>
      <c r="G94" s="8">
        <v>40000</v>
      </c>
      <c r="H94" s="8">
        <v>0</v>
      </c>
      <c r="I94" s="18">
        <f t="shared" si="33"/>
        <v>0</v>
      </c>
      <c r="J94" s="18">
        <f t="shared" ref="J94" si="34">IF(G94=0,0,H94/G94*100)</f>
        <v>0</v>
      </c>
      <c r="K94" s="9">
        <f t="shared" ref="K94" si="35">H94-G94</f>
        <v>-40000</v>
      </c>
    </row>
    <row r="95" spans="1:11" x14ac:dyDescent="0.25">
      <c r="C95" s="20"/>
      <c r="D95" s="18" t="s">
        <v>103</v>
      </c>
      <c r="E95" s="18">
        <f>SUM(E96:E111)</f>
        <v>109742343</v>
      </c>
      <c r="F95" s="18">
        <f>SUM(F97:F111)</f>
        <v>112940883.61</v>
      </c>
      <c r="G95" s="18">
        <f>SUM(G97:G111)</f>
        <v>28733590.609999999</v>
      </c>
      <c r="H95" s="18">
        <f>SUM(H97:H111)</f>
        <v>17231215.260000002</v>
      </c>
      <c r="I95" s="18">
        <f t="shared" si="33"/>
        <v>15.25684473967965</v>
      </c>
      <c r="J95" s="18">
        <f t="shared" si="30"/>
        <v>59.968889700833671</v>
      </c>
      <c r="K95" s="9">
        <f t="shared" si="12"/>
        <v>-11502375.349999998</v>
      </c>
    </row>
    <row r="96" spans="1:11" s="25" customFormat="1" x14ac:dyDescent="0.25">
      <c r="B96" s="24"/>
      <c r="C96" s="26"/>
      <c r="D96" s="84" t="s">
        <v>141</v>
      </c>
      <c r="E96" s="85"/>
      <c r="F96" s="85"/>
      <c r="G96" s="85"/>
      <c r="H96" s="85"/>
      <c r="I96" s="85"/>
      <c r="J96" s="85"/>
      <c r="K96" s="86"/>
    </row>
    <row r="97" spans="1:11" x14ac:dyDescent="0.25">
      <c r="A97" s="6"/>
      <c r="B97" s="11"/>
      <c r="C97" s="11" t="s">
        <v>142</v>
      </c>
      <c r="D97" s="7" t="s">
        <v>143</v>
      </c>
      <c r="E97" s="8">
        <v>41608607</v>
      </c>
      <c r="F97" s="8">
        <v>41608607</v>
      </c>
      <c r="G97" s="8">
        <v>10650600</v>
      </c>
      <c r="H97" s="8">
        <v>8306205.7400000002</v>
      </c>
      <c r="I97" s="18">
        <f t="shared" ref="I97:I169" si="36">IF(F97=0,0,H97/F97*100)</f>
        <v>19.962710455555506</v>
      </c>
      <c r="J97" s="18">
        <f t="shared" ref="J97:J109" si="37">IF(G97=0,0,H97/G97*100)</f>
        <v>77.988148461119565</v>
      </c>
      <c r="K97" s="9">
        <f t="shared" ref="K97:K109" si="38">H97-G97</f>
        <v>-2344394.2599999998</v>
      </c>
    </row>
    <row r="98" spans="1:11" x14ac:dyDescent="0.25">
      <c r="A98" s="6"/>
      <c r="B98" s="11"/>
      <c r="C98" s="11" t="s">
        <v>144</v>
      </c>
      <c r="D98" s="7" t="s">
        <v>145</v>
      </c>
      <c r="E98" s="8">
        <v>2988563</v>
      </c>
      <c r="F98" s="8">
        <v>3011763</v>
      </c>
      <c r="G98" s="8">
        <v>977572</v>
      </c>
      <c r="H98" s="8">
        <v>463123.69</v>
      </c>
      <c r="I98" s="18">
        <f t="shared" si="36"/>
        <v>15.377162479252185</v>
      </c>
      <c r="J98" s="18">
        <f t="shared" si="37"/>
        <v>47.374893102502938</v>
      </c>
      <c r="K98" s="9">
        <f t="shared" si="38"/>
        <v>-514448.31</v>
      </c>
    </row>
    <row r="99" spans="1:11" x14ac:dyDescent="0.25">
      <c r="A99" s="6"/>
      <c r="B99" s="11"/>
      <c r="C99" s="11" t="s">
        <v>160</v>
      </c>
      <c r="D99" s="7" t="s">
        <v>161</v>
      </c>
      <c r="E99" s="8">
        <v>49500</v>
      </c>
      <c r="F99" s="8">
        <v>49500</v>
      </c>
      <c r="G99" s="8">
        <v>12450</v>
      </c>
      <c r="H99" s="8">
        <v>0</v>
      </c>
      <c r="I99" s="18">
        <f t="shared" si="36"/>
        <v>0</v>
      </c>
      <c r="J99" s="18">
        <f t="shared" si="37"/>
        <v>0</v>
      </c>
      <c r="K99" s="9">
        <f t="shared" si="38"/>
        <v>-12450</v>
      </c>
    </row>
    <row r="100" spans="1:11" x14ac:dyDescent="0.25">
      <c r="A100" s="6"/>
      <c r="B100" s="11"/>
      <c r="C100" s="11" t="s">
        <v>162</v>
      </c>
      <c r="D100" s="7" t="s">
        <v>163</v>
      </c>
      <c r="E100" s="8">
        <v>7633000</v>
      </c>
      <c r="F100" s="8">
        <v>6799700</v>
      </c>
      <c r="G100" s="8">
        <v>2333300</v>
      </c>
      <c r="H100" s="8">
        <v>193908.05</v>
      </c>
      <c r="I100" s="18">
        <f t="shared" si="36"/>
        <v>2.8517147815344792</v>
      </c>
      <c r="J100" s="18">
        <f t="shared" si="37"/>
        <v>8.3104637209102972</v>
      </c>
      <c r="K100" s="9">
        <f t="shared" si="38"/>
        <v>-2139391.9500000002</v>
      </c>
    </row>
    <row r="101" spans="1:11" x14ac:dyDescent="0.25">
      <c r="A101" s="6"/>
      <c r="B101" s="11"/>
      <c r="C101" s="11" t="s">
        <v>146</v>
      </c>
      <c r="D101" s="7" t="s">
        <v>147</v>
      </c>
      <c r="E101" s="8">
        <v>1443750</v>
      </c>
      <c r="F101" s="8">
        <v>3545750</v>
      </c>
      <c r="G101" s="8">
        <v>2313000</v>
      </c>
      <c r="H101" s="8">
        <v>159151.25</v>
      </c>
      <c r="I101" s="18">
        <f t="shared" si="36"/>
        <v>4.4885073679757452</v>
      </c>
      <c r="J101" s="18">
        <f t="shared" si="37"/>
        <v>6.8807284911370514</v>
      </c>
      <c r="K101" s="9">
        <f t="shared" si="38"/>
        <v>-2153848.75</v>
      </c>
    </row>
    <row r="102" spans="1:11" x14ac:dyDescent="0.25">
      <c r="A102" s="6"/>
      <c r="B102" s="11"/>
      <c r="C102" s="11" t="s">
        <v>148</v>
      </c>
      <c r="D102" s="7" t="s">
        <v>149</v>
      </c>
      <c r="E102" s="8">
        <v>87900</v>
      </c>
      <c r="F102" s="8">
        <v>87900</v>
      </c>
      <c r="G102" s="8">
        <v>25575</v>
      </c>
      <c r="H102" s="8">
        <v>900</v>
      </c>
      <c r="I102" s="18">
        <f t="shared" si="36"/>
        <v>1.0238907849829351</v>
      </c>
      <c r="J102" s="18">
        <f t="shared" si="37"/>
        <v>3.519061583577713</v>
      </c>
      <c r="K102" s="9">
        <f t="shared" si="38"/>
        <v>-24675</v>
      </c>
    </row>
    <row r="103" spans="1:11" x14ac:dyDescent="0.25">
      <c r="A103" s="6"/>
      <c r="B103" s="11"/>
      <c r="C103" s="11" t="s">
        <v>150</v>
      </c>
      <c r="D103" s="7" t="s">
        <v>151</v>
      </c>
      <c r="E103" s="8">
        <v>7588880</v>
      </c>
      <c r="F103" s="8">
        <v>7588880</v>
      </c>
      <c r="G103" s="8">
        <v>2798760</v>
      </c>
      <c r="H103" s="8">
        <v>1125185.25</v>
      </c>
      <c r="I103" s="18">
        <f t="shared" si="36"/>
        <v>14.826762974246529</v>
      </c>
      <c r="J103" s="18">
        <f t="shared" si="37"/>
        <v>40.202991682030614</v>
      </c>
      <c r="K103" s="9">
        <f t="shared" si="38"/>
        <v>-1673574.75</v>
      </c>
    </row>
    <row r="104" spans="1:11" x14ac:dyDescent="0.25">
      <c r="A104" s="6"/>
      <c r="B104" s="11"/>
      <c r="C104" s="11" t="s">
        <v>164</v>
      </c>
      <c r="D104" s="7" t="s">
        <v>165</v>
      </c>
      <c r="E104" s="8">
        <v>1398193</v>
      </c>
      <c r="F104" s="8">
        <v>1398193</v>
      </c>
      <c r="G104" s="8">
        <v>634530</v>
      </c>
      <c r="H104" s="8">
        <v>320166.17</v>
      </c>
      <c r="I104" s="18">
        <f t="shared" si="36"/>
        <v>22.898567651246999</v>
      </c>
      <c r="J104" s="18">
        <f t="shared" si="37"/>
        <v>50.457215576883677</v>
      </c>
      <c r="K104" s="9">
        <f t="shared" si="38"/>
        <v>-314363.83</v>
      </c>
    </row>
    <row r="105" spans="1:11" ht="30" x14ac:dyDescent="0.25">
      <c r="A105" s="6"/>
      <c r="B105" s="11"/>
      <c r="C105" s="11" t="s">
        <v>152</v>
      </c>
      <c r="D105" s="7" t="s">
        <v>153</v>
      </c>
      <c r="E105" s="8">
        <v>11181420</v>
      </c>
      <c r="F105" s="8">
        <v>11181420</v>
      </c>
      <c r="G105" s="8">
        <v>5415</v>
      </c>
      <c r="H105" s="8">
        <v>3538</v>
      </c>
      <c r="I105" s="18">
        <f t="shared" si="36"/>
        <v>3.164177716247131E-2</v>
      </c>
      <c r="J105" s="18">
        <f t="shared" si="37"/>
        <v>65.337026777469987</v>
      </c>
      <c r="K105" s="9">
        <f t="shared" si="38"/>
        <v>-1877</v>
      </c>
    </row>
    <row r="106" spans="1:11" ht="45" x14ac:dyDescent="0.25">
      <c r="A106" s="6"/>
      <c r="B106" s="11"/>
      <c r="C106" s="11" t="s">
        <v>154</v>
      </c>
      <c r="D106" s="7" t="s">
        <v>155</v>
      </c>
      <c r="E106" s="8">
        <v>26400</v>
      </c>
      <c r="F106" s="8">
        <v>26400</v>
      </c>
      <c r="G106" s="8">
        <v>450</v>
      </c>
      <c r="H106" s="8">
        <v>0</v>
      </c>
      <c r="I106" s="18">
        <f t="shared" si="36"/>
        <v>0</v>
      </c>
      <c r="J106" s="18">
        <f t="shared" si="37"/>
        <v>0</v>
      </c>
      <c r="K106" s="9">
        <f t="shared" si="38"/>
        <v>-450</v>
      </c>
    </row>
    <row r="107" spans="1:11" x14ac:dyDescent="0.25">
      <c r="A107" s="6"/>
      <c r="B107" s="11"/>
      <c r="C107" s="11" t="s">
        <v>166</v>
      </c>
      <c r="D107" s="7" t="s">
        <v>167</v>
      </c>
      <c r="E107" s="8">
        <v>1810</v>
      </c>
      <c r="F107" s="8">
        <v>55696</v>
      </c>
      <c r="G107" s="8">
        <v>55696</v>
      </c>
      <c r="H107" s="8">
        <v>53886</v>
      </c>
      <c r="I107" s="18">
        <f t="shared" si="36"/>
        <v>96.750215455328927</v>
      </c>
      <c r="J107" s="18">
        <f t="shared" si="37"/>
        <v>96.750215455328927</v>
      </c>
      <c r="K107" s="9">
        <f t="shared" si="38"/>
        <v>-1810</v>
      </c>
    </row>
    <row r="108" spans="1:11" x14ac:dyDescent="0.25">
      <c r="A108" s="6"/>
      <c r="B108" s="11"/>
      <c r="C108" s="11" t="s">
        <v>156</v>
      </c>
      <c r="D108" s="7" t="s">
        <v>157</v>
      </c>
      <c r="E108" s="8">
        <v>103620</v>
      </c>
      <c r="F108" s="8">
        <v>103620</v>
      </c>
      <c r="G108" s="8">
        <v>103620</v>
      </c>
      <c r="H108" s="8">
        <v>53961.63</v>
      </c>
      <c r="I108" s="18">
        <f t="shared" si="36"/>
        <v>52.076462072958883</v>
      </c>
      <c r="J108" s="18">
        <f t="shared" si="37"/>
        <v>52.076462072958883</v>
      </c>
      <c r="K108" s="9">
        <f t="shared" si="38"/>
        <v>-49658.37</v>
      </c>
    </row>
    <row r="109" spans="1:11" x14ac:dyDescent="0.25">
      <c r="A109" s="6"/>
      <c r="B109" s="11"/>
      <c r="C109" s="11"/>
      <c r="D109" s="7" t="s">
        <v>191</v>
      </c>
      <c r="E109" s="8">
        <v>2900000</v>
      </c>
      <c r="F109" s="8">
        <v>2900000</v>
      </c>
      <c r="G109" s="8">
        <v>0</v>
      </c>
      <c r="H109" s="8">
        <v>0</v>
      </c>
      <c r="I109" s="18">
        <f t="shared" si="36"/>
        <v>0</v>
      </c>
      <c r="J109" s="18">
        <f t="shared" si="37"/>
        <v>0</v>
      </c>
      <c r="K109" s="9">
        <f t="shared" si="38"/>
        <v>0</v>
      </c>
    </row>
    <row r="110" spans="1:11" ht="30" x14ac:dyDescent="0.25">
      <c r="A110" s="6"/>
      <c r="B110" s="11"/>
      <c r="C110" s="11" t="s">
        <v>168</v>
      </c>
      <c r="D110" s="7" t="s">
        <v>158</v>
      </c>
      <c r="E110" s="8">
        <v>3000000</v>
      </c>
      <c r="F110" s="8">
        <v>3000000</v>
      </c>
      <c r="G110" s="8">
        <v>500000</v>
      </c>
      <c r="H110" s="8">
        <v>76051.7</v>
      </c>
      <c r="I110" s="18">
        <f t="shared" si="36"/>
        <v>2.5350566666666663</v>
      </c>
      <c r="J110" s="18">
        <f t="shared" si="30"/>
        <v>15.21034</v>
      </c>
      <c r="K110" s="9">
        <f t="shared" si="12"/>
        <v>-423948.3</v>
      </c>
    </row>
    <row r="111" spans="1:11" ht="45" x14ac:dyDescent="0.25">
      <c r="B111" s="30"/>
      <c r="C111" s="20"/>
      <c r="D111" s="58" t="s">
        <v>192</v>
      </c>
      <c r="E111" s="18">
        <f>E112+E113</f>
        <v>29730700</v>
      </c>
      <c r="F111" s="18">
        <f>F112+F113</f>
        <v>31583454.609999999</v>
      </c>
      <c r="G111" s="18">
        <f>G112+G113</f>
        <v>8322622.6100000003</v>
      </c>
      <c r="H111" s="18">
        <f>H112+H113</f>
        <v>6475137.7800000003</v>
      </c>
      <c r="I111" s="18">
        <f t="shared" si="36"/>
        <v>20.501676779682715</v>
      </c>
      <c r="J111" s="18">
        <f t="shared" si="30"/>
        <v>77.801650794784749</v>
      </c>
      <c r="K111" s="9">
        <f t="shared" si="12"/>
        <v>-1847484.83</v>
      </c>
    </row>
    <row r="112" spans="1:11" x14ac:dyDescent="0.25">
      <c r="A112" s="6"/>
      <c r="B112" s="11"/>
      <c r="C112" s="11"/>
      <c r="D112" s="7" t="s">
        <v>159</v>
      </c>
      <c r="E112" s="8">
        <v>29730700</v>
      </c>
      <c r="F112" s="8">
        <v>31111722.609999999</v>
      </c>
      <c r="G112" s="8">
        <v>8164922.6100000003</v>
      </c>
      <c r="H112" s="8">
        <v>6475137.7800000003</v>
      </c>
      <c r="I112" s="18">
        <f t="shared" si="36"/>
        <v>20.812533787244384</v>
      </c>
      <c r="J112" s="18">
        <f t="shared" si="30"/>
        <v>79.304337460217525</v>
      </c>
      <c r="K112" s="9">
        <f t="shared" si="12"/>
        <v>-1689784.83</v>
      </c>
    </row>
    <row r="113" spans="1:11" ht="30" x14ac:dyDescent="0.25">
      <c r="A113" s="6"/>
      <c r="B113" s="11"/>
      <c r="C113" s="11"/>
      <c r="D113" s="7" t="s">
        <v>158</v>
      </c>
      <c r="E113" s="8">
        <v>0</v>
      </c>
      <c r="F113" s="8">
        <v>471732</v>
      </c>
      <c r="G113" s="8">
        <v>157700</v>
      </c>
      <c r="H113" s="8">
        <v>0</v>
      </c>
      <c r="I113" s="18">
        <f t="shared" si="36"/>
        <v>0</v>
      </c>
      <c r="J113" s="18">
        <f t="shared" si="30"/>
        <v>0</v>
      </c>
      <c r="K113" s="9">
        <f t="shared" si="12"/>
        <v>-157700</v>
      </c>
    </row>
    <row r="114" spans="1:11" x14ac:dyDescent="0.25">
      <c r="C114" s="20" t="s">
        <v>104</v>
      </c>
      <c r="D114" s="18" t="s">
        <v>105</v>
      </c>
      <c r="E114" s="18">
        <f>SUM(E115:E116)</f>
        <v>26299591</v>
      </c>
      <c r="F114" s="18">
        <f>SUM(F116:F116)</f>
        <v>26299591</v>
      </c>
      <c r="G114" s="18">
        <f>SUM(G116:G116)</f>
        <v>8646767</v>
      </c>
      <c r="H114" s="18">
        <f>SUM(H116:H116)</f>
        <v>5646549.8099999996</v>
      </c>
      <c r="I114" s="18">
        <f t="shared" si="36"/>
        <v>21.470105029389998</v>
      </c>
      <c r="J114" s="18">
        <f t="shared" si="30"/>
        <v>65.30243974424198</v>
      </c>
      <c r="K114" s="9">
        <f t="shared" si="12"/>
        <v>-3000217.1900000004</v>
      </c>
    </row>
    <row r="115" spans="1:11" x14ac:dyDescent="0.25">
      <c r="C115" s="20"/>
      <c r="D115" s="89" t="s">
        <v>141</v>
      </c>
      <c r="E115" s="90"/>
      <c r="F115" s="90"/>
      <c r="G115" s="90"/>
      <c r="H115" s="90"/>
      <c r="I115" s="90"/>
      <c r="J115" s="90"/>
      <c r="K115" s="91"/>
    </row>
    <row r="116" spans="1:11" ht="30" x14ac:dyDescent="0.25">
      <c r="A116" s="6"/>
      <c r="B116" s="11"/>
      <c r="C116" s="11" t="s">
        <v>169</v>
      </c>
      <c r="D116" s="7" t="s">
        <v>170</v>
      </c>
      <c r="E116" s="8">
        <v>26299591</v>
      </c>
      <c r="F116" s="8">
        <v>26299591</v>
      </c>
      <c r="G116" s="8">
        <v>8646767</v>
      </c>
      <c r="H116" s="8">
        <v>5646549.8099999996</v>
      </c>
      <c r="I116" s="18">
        <f t="shared" si="36"/>
        <v>21.470105029389998</v>
      </c>
      <c r="J116" s="18">
        <f t="shared" si="30"/>
        <v>65.30243974424198</v>
      </c>
      <c r="K116" s="9">
        <f t="shared" si="12"/>
        <v>-3000217.1900000004</v>
      </c>
    </row>
    <row r="117" spans="1:11" x14ac:dyDescent="0.25">
      <c r="C117" s="20" t="s">
        <v>106</v>
      </c>
      <c r="D117" s="18" t="s">
        <v>107</v>
      </c>
      <c r="E117" s="18">
        <f>SUM(E118:E129)</f>
        <v>10148411</v>
      </c>
      <c r="F117" s="18">
        <f>SUM(F119:F129)</f>
        <v>16377013</v>
      </c>
      <c r="G117" s="18">
        <f>SUM(G119:G129)</f>
        <v>7606505.5</v>
      </c>
      <c r="H117" s="18">
        <f>SUM(H119:H129)</f>
        <v>4653770.88</v>
      </c>
      <c r="I117" s="18">
        <f>IF(F117=0,0,H117/F117*100)</f>
        <v>28.416481564739556</v>
      </c>
      <c r="J117" s="18">
        <f>IF(G117=0,0,H117/G117*100)</f>
        <v>61.181456846379724</v>
      </c>
      <c r="K117" s="9">
        <f t="shared" si="12"/>
        <v>-2952734.62</v>
      </c>
    </row>
    <row r="118" spans="1:11" s="25" customFormat="1" x14ac:dyDescent="0.25">
      <c r="B118" s="24"/>
      <c r="C118" s="26"/>
      <c r="D118" s="84" t="s">
        <v>141</v>
      </c>
      <c r="E118" s="85"/>
      <c r="F118" s="85"/>
      <c r="G118" s="85"/>
      <c r="H118" s="85"/>
      <c r="I118" s="85"/>
      <c r="J118" s="85"/>
      <c r="K118" s="86"/>
    </row>
    <row r="119" spans="1:11" x14ac:dyDescent="0.25">
      <c r="A119" s="6"/>
      <c r="B119" s="11"/>
      <c r="C119" s="11" t="s">
        <v>142</v>
      </c>
      <c r="D119" s="7" t="s">
        <v>159</v>
      </c>
      <c r="E119" s="8">
        <v>2065239</v>
      </c>
      <c r="F119" s="8">
        <v>2065239</v>
      </c>
      <c r="G119" s="8">
        <v>522160</v>
      </c>
      <c r="H119" s="8">
        <v>502978.58</v>
      </c>
      <c r="I119" s="18">
        <f t="shared" si="36"/>
        <v>24.35449746978437</v>
      </c>
      <c r="J119" s="18">
        <f t="shared" ref="J119:J129" si="39">IF(G119=0,0,H119/G119*100)</f>
        <v>96.326524436954202</v>
      </c>
      <c r="K119" s="9">
        <f t="shared" ref="K119:K129" si="40">H119-G119</f>
        <v>-19181.419999999984</v>
      </c>
    </row>
    <row r="120" spans="1:11" x14ac:dyDescent="0.25">
      <c r="A120" s="6"/>
      <c r="B120" s="11"/>
      <c r="C120" s="11" t="s">
        <v>172</v>
      </c>
      <c r="D120" s="7" t="s">
        <v>145</v>
      </c>
      <c r="E120" s="8">
        <v>557415</v>
      </c>
      <c r="F120" s="8">
        <v>777765</v>
      </c>
      <c r="G120" s="8">
        <v>140787.5</v>
      </c>
      <c r="H120" s="8">
        <v>0</v>
      </c>
      <c r="I120" s="18">
        <f t="shared" si="36"/>
        <v>0</v>
      </c>
      <c r="J120" s="18">
        <f t="shared" si="39"/>
        <v>0</v>
      </c>
      <c r="K120" s="9">
        <f t="shared" si="40"/>
        <v>-140787.5</v>
      </c>
    </row>
    <row r="121" spans="1:11" x14ac:dyDescent="0.25">
      <c r="A121" s="6"/>
      <c r="B121" s="11"/>
      <c r="C121" s="11" t="s">
        <v>144</v>
      </c>
      <c r="D121" s="7" t="s">
        <v>161</v>
      </c>
      <c r="E121" s="8">
        <v>59389</v>
      </c>
      <c r="F121" s="8">
        <v>139447</v>
      </c>
      <c r="G121" s="8">
        <v>31136.5</v>
      </c>
      <c r="H121" s="8">
        <v>0</v>
      </c>
      <c r="I121" s="18">
        <f t="shared" si="36"/>
        <v>0</v>
      </c>
      <c r="J121" s="18">
        <f t="shared" si="39"/>
        <v>0</v>
      </c>
      <c r="K121" s="9">
        <f t="shared" si="40"/>
        <v>-31136.5</v>
      </c>
    </row>
    <row r="122" spans="1:11" x14ac:dyDescent="0.25">
      <c r="A122" s="6"/>
      <c r="B122" s="11"/>
      <c r="C122" s="11" t="s">
        <v>160</v>
      </c>
      <c r="D122" s="7" t="s">
        <v>163</v>
      </c>
      <c r="E122" s="8">
        <v>594000</v>
      </c>
      <c r="F122" s="8">
        <v>1252488</v>
      </c>
      <c r="G122" s="8">
        <v>181122</v>
      </c>
      <c r="H122" s="8">
        <v>0</v>
      </c>
      <c r="I122" s="18">
        <f t="shared" si="36"/>
        <v>0</v>
      </c>
      <c r="J122" s="18">
        <f t="shared" si="39"/>
        <v>0</v>
      </c>
      <c r="K122" s="9">
        <f t="shared" si="40"/>
        <v>-181122</v>
      </c>
    </row>
    <row r="123" spans="1:11" x14ac:dyDescent="0.25">
      <c r="A123" s="6"/>
      <c r="B123" s="11"/>
      <c r="C123" s="11" t="s">
        <v>162</v>
      </c>
      <c r="D123" s="7" t="s">
        <v>147</v>
      </c>
      <c r="E123" s="8">
        <v>454400</v>
      </c>
      <c r="F123" s="8">
        <v>454400</v>
      </c>
      <c r="G123" s="8">
        <v>338500</v>
      </c>
      <c r="H123" s="8">
        <v>49663</v>
      </c>
      <c r="I123" s="18">
        <f t="shared" si="36"/>
        <v>10.929357394366198</v>
      </c>
      <c r="J123" s="18">
        <f t="shared" si="39"/>
        <v>14.67149187592319</v>
      </c>
      <c r="K123" s="9">
        <f t="shared" si="40"/>
        <v>-288837</v>
      </c>
    </row>
    <row r="124" spans="1:11" x14ac:dyDescent="0.25">
      <c r="A124" s="6"/>
      <c r="B124" s="11"/>
      <c r="C124" s="11" t="s">
        <v>146</v>
      </c>
      <c r="D124" s="7" t="s">
        <v>149</v>
      </c>
      <c r="E124" s="8">
        <v>4500</v>
      </c>
      <c r="F124" s="8">
        <v>4500</v>
      </c>
      <c r="G124" s="8">
        <v>1000</v>
      </c>
      <c r="H124" s="8">
        <v>0</v>
      </c>
      <c r="I124" s="18">
        <f t="shared" si="36"/>
        <v>0</v>
      </c>
      <c r="J124" s="18">
        <f t="shared" si="39"/>
        <v>0</v>
      </c>
      <c r="K124" s="9">
        <f t="shared" si="40"/>
        <v>-1000</v>
      </c>
    </row>
    <row r="125" spans="1:11" x14ac:dyDescent="0.25">
      <c r="A125" s="6"/>
      <c r="B125" s="11"/>
      <c r="C125" s="11" t="s">
        <v>148</v>
      </c>
      <c r="D125" s="7" t="s">
        <v>151</v>
      </c>
      <c r="E125" s="8">
        <v>550000</v>
      </c>
      <c r="F125" s="8">
        <v>550000</v>
      </c>
      <c r="G125" s="8">
        <v>175000</v>
      </c>
      <c r="H125" s="8">
        <v>0</v>
      </c>
      <c r="I125" s="18">
        <f t="shared" si="36"/>
        <v>0</v>
      </c>
      <c r="J125" s="18">
        <f t="shared" si="39"/>
        <v>0</v>
      </c>
      <c r="K125" s="9">
        <f t="shared" si="40"/>
        <v>-175000</v>
      </c>
    </row>
    <row r="126" spans="1:11" ht="30" x14ac:dyDescent="0.25">
      <c r="A126" s="6"/>
      <c r="B126" s="11"/>
      <c r="C126" s="11"/>
      <c r="D126" s="7" t="s">
        <v>153</v>
      </c>
      <c r="E126" s="8">
        <v>12000</v>
      </c>
      <c r="F126" s="8">
        <v>12000</v>
      </c>
      <c r="G126" s="8">
        <v>4000</v>
      </c>
      <c r="H126" s="8">
        <v>0</v>
      </c>
      <c r="I126" s="18">
        <f t="shared" si="36"/>
        <v>0</v>
      </c>
      <c r="J126" s="18">
        <f t="shared" si="39"/>
        <v>0</v>
      </c>
      <c r="K126" s="9">
        <f t="shared" si="40"/>
        <v>-4000</v>
      </c>
    </row>
    <row r="127" spans="1:11" ht="45" x14ac:dyDescent="0.25">
      <c r="A127" s="6"/>
      <c r="B127" s="11"/>
      <c r="C127" s="11" t="s">
        <v>150</v>
      </c>
      <c r="D127" s="7" t="s">
        <v>155</v>
      </c>
      <c r="E127" s="8">
        <v>10050</v>
      </c>
      <c r="F127" s="8">
        <v>10050</v>
      </c>
      <c r="G127" s="8">
        <v>10050</v>
      </c>
      <c r="H127" s="8">
        <v>0</v>
      </c>
      <c r="I127" s="18">
        <f t="shared" si="36"/>
        <v>0</v>
      </c>
      <c r="J127" s="18">
        <f t="shared" si="39"/>
        <v>0</v>
      </c>
      <c r="K127" s="9">
        <f t="shared" si="40"/>
        <v>-10050</v>
      </c>
    </row>
    <row r="128" spans="1:11" x14ac:dyDescent="0.25">
      <c r="A128" s="6"/>
      <c r="B128" s="11"/>
      <c r="C128" s="11" t="s">
        <v>154</v>
      </c>
      <c r="D128" s="7" t="s">
        <v>167</v>
      </c>
      <c r="E128" s="8">
        <v>5839418</v>
      </c>
      <c r="F128" s="8">
        <v>11109124</v>
      </c>
      <c r="G128" s="8">
        <v>6200749.5</v>
      </c>
      <c r="H128" s="8">
        <v>4101129.3</v>
      </c>
      <c r="I128" s="18">
        <f t="shared" si="36"/>
        <v>36.916765894412556</v>
      </c>
      <c r="J128" s="18">
        <f t="shared" si="39"/>
        <v>66.139251392109927</v>
      </c>
      <c r="K128" s="9">
        <f t="shared" si="40"/>
        <v>-2099620.2000000002</v>
      </c>
    </row>
    <row r="129" spans="1:11" x14ac:dyDescent="0.25">
      <c r="A129" s="6"/>
      <c r="B129" s="11"/>
      <c r="C129" s="11" t="s">
        <v>166</v>
      </c>
      <c r="D129" s="7" t="s">
        <v>157</v>
      </c>
      <c r="E129" s="8">
        <v>2000</v>
      </c>
      <c r="F129" s="8">
        <v>2000</v>
      </c>
      <c r="G129" s="8">
        <v>2000</v>
      </c>
      <c r="H129" s="8">
        <v>0</v>
      </c>
      <c r="I129" s="18">
        <f t="shared" si="36"/>
        <v>0</v>
      </c>
      <c r="J129" s="18">
        <f t="shared" si="39"/>
        <v>0</v>
      </c>
      <c r="K129" s="9">
        <f t="shared" si="40"/>
        <v>-2000</v>
      </c>
    </row>
    <row r="130" spans="1:11" x14ac:dyDescent="0.25">
      <c r="C130" s="20" t="s">
        <v>108</v>
      </c>
      <c r="D130" s="18" t="s">
        <v>109</v>
      </c>
      <c r="E130" s="18">
        <f>SUM(E131:E140)</f>
        <v>9154037</v>
      </c>
      <c r="F130" s="18">
        <f>SUM(F132:F140)</f>
        <v>9296937</v>
      </c>
      <c r="G130" s="18">
        <f>SUM(G132:G140)</f>
        <v>2532224</v>
      </c>
      <c r="H130" s="18">
        <f>SUM(H132:H140)</f>
        <v>1574753.0899999999</v>
      </c>
      <c r="I130" s="18">
        <f t="shared" si="36"/>
        <v>16.938407671257746</v>
      </c>
      <c r="J130" s="18">
        <f t="shared" si="30"/>
        <v>62.188538217787993</v>
      </c>
      <c r="K130" s="9">
        <f t="shared" si="12"/>
        <v>-957470.91000000015</v>
      </c>
    </row>
    <row r="131" spans="1:11" s="25" customFormat="1" ht="15.75" customHeight="1" x14ac:dyDescent="0.25">
      <c r="B131" s="24"/>
      <c r="C131" s="26"/>
      <c r="D131" s="84" t="s">
        <v>141</v>
      </c>
      <c r="E131" s="85"/>
      <c r="F131" s="85"/>
      <c r="G131" s="85"/>
      <c r="H131" s="85"/>
      <c r="I131" s="85"/>
      <c r="J131" s="85"/>
      <c r="K131" s="86"/>
    </row>
    <row r="132" spans="1:11" x14ac:dyDescent="0.25">
      <c r="A132" s="6"/>
      <c r="B132" s="11"/>
      <c r="C132" s="11"/>
      <c r="D132" s="7" t="s">
        <v>159</v>
      </c>
      <c r="E132" s="8">
        <v>6388346</v>
      </c>
      <c r="F132" s="8">
        <v>6388346</v>
      </c>
      <c r="G132" s="8">
        <v>1617354</v>
      </c>
      <c r="H132" s="8">
        <v>1196801.97</v>
      </c>
      <c r="I132" s="18">
        <f t="shared" si="36"/>
        <v>18.734144487477668</v>
      </c>
      <c r="J132" s="18">
        <f t="shared" si="30"/>
        <v>73.997527442971673</v>
      </c>
      <c r="K132" s="9">
        <f t="shared" si="12"/>
        <v>-420552.03</v>
      </c>
    </row>
    <row r="133" spans="1:11" x14ac:dyDescent="0.25">
      <c r="A133" s="6"/>
      <c r="B133" s="11"/>
      <c r="C133" s="11"/>
      <c r="D133" s="7" t="s">
        <v>145</v>
      </c>
      <c r="E133" s="8">
        <v>794291</v>
      </c>
      <c r="F133" s="8">
        <v>837191</v>
      </c>
      <c r="G133" s="8">
        <v>428735</v>
      </c>
      <c r="H133" s="8">
        <v>134350</v>
      </c>
      <c r="I133" s="18">
        <f t="shared" si="36"/>
        <v>16.047711931924734</v>
      </c>
      <c r="J133" s="18">
        <f t="shared" si="30"/>
        <v>31.336373284196533</v>
      </c>
      <c r="K133" s="9">
        <f t="shared" si="12"/>
        <v>-294385</v>
      </c>
    </row>
    <row r="134" spans="1:11" x14ac:dyDescent="0.25">
      <c r="A134" s="6"/>
      <c r="B134" s="11"/>
      <c r="C134" s="11"/>
      <c r="D134" s="7" t="s">
        <v>147</v>
      </c>
      <c r="E134" s="8">
        <v>95450</v>
      </c>
      <c r="F134" s="8">
        <v>95450</v>
      </c>
      <c r="G134" s="8">
        <v>17600</v>
      </c>
      <c r="H134" s="8">
        <v>15729.23</v>
      </c>
      <c r="I134" s="18">
        <f t="shared" si="36"/>
        <v>16.479025667888948</v>
      </c>
      <c r="J134" s="18">
        <f t="shared" si="30"/>
        <v>89.37062499999999</v>
      </c>
      <c r="K134" s="9">
        <f t="shared" si="12"/>
        <v>-1870.7700000000004</v>
      </c>
    </row>
    <row r="135" spans="1:11" x14ac:dyDescent="0.25">
      <c r="A135" s="6"/>
      <c r="B135" s="11"/>
      <c r="C135" s="11"/>
      <c r="D135" s="7" t="s">
        <v>149</v>
      </c>
      <c r="E135" s="8">
        <v>49200</v>
      </c>
      <c r="F135" s="8">
        <v>49200</v>
      </c>
      <c r="G135" s="8">
        <v>12300</v>
      </c>
      <c r="H135" s="8">
        <v>0</v>
      </c>
      <c r="I135" s="18">
        <f t="shared" si="36"/>
        <v>0</v>
      </c>
      <c r="J135" s="18">
        <f t="shared" si="30"/>
        <v>0</v>
      </c>
      <c r="K135" s="9">
        <f t="shared" si="12"/>
        <v>-12300</v>
      </c>
    </row>
    <row r="136" spans="1:11" x14ac:dyDescent="0.25">
      <c r="A136" s="6"/>
      <c r="B136" s="11"/>
      <c r="C136" s="11"/>
      <c r="D136" s="7" t="s">
        <v>151</v>
      </c>
      <c r="E136" s="8">
        <v>905780</v>
      </c>
      <c r="F136" s="8">
        <v>905780</v>
      </c>
      <c r="G136" s="8">
        <v>340080</v>
      </c>
      <c r="H136" s="8">
        <v>107511.98</v>
      </c>
      <c r="I136" s="18">
        <f t="shared" si="36"/>
        <v>11.869546689041488</v>
      </c>
      <c r="J136" s="18">
        <f t="shared" si="30"/>
        <v>31.613732063043987</v>
      </c>
      <c r="K136" s="9">
        <f t="shared" si="12"/>
        <v>-232568.02000000002</v>
      </c>
    </row>
    <row r="137" spans="1:11" ht="30" x14ac:dyDescent="0.25">
      <c r="A137" s="6"/>
      <c r="B137" s="11"/>
      <c r="C137" s="11"/>
      <c r="D137" s="7" t="s">
        <v>153</v>
      </c>
      <c r="E137" s="8">
        <v>901620</v>
      </c>
      <c r="F137" s="8">
        <v>901620</v>
      </c>
      <c r="G137" s="8">
        <v>405</v>
      </c>
      <c r="H137" s="8">
        <v>244</v>
      </c>
      <c r="I137" s="18">
        <f t="shared" si="36"/>
        <v>2.7062398793283201E-2</v>
      </c>
      <c r="J137" s="18">
        <f t="shared" si="30"/>
        <v>60.246913580246918</v>
      </c>
      <c r="K137" s="9">
        <f t="shared" si="12"/>
        <v>-161</v>
      </c>
    </row>
    <row r="138" spans="1:11" ht="45" x14ac:dyDescent="0.25">
      <c r="A138" s="6"/>
      <c r="B138" s="11"/>
      <c r="C138" s="11"/>
      <c r="D138" s="7" t="s">
        <v>155</v>
      </c>
      <c r="E138" s="8">
        <v>1350</v>
      </c>
      <c r="F138" s="8">
        <v>1350</v>
      </c>
      <c r="G138" s="8">
        <v>0</v>
      </c>
      <c r="H138" s="8">
        <v>0</v>
      </c>
      <c r="I138" s="18">
        <f t="shared" si="36"/>
        <v>0</v>
      </c>
      <c r="J138" s="18">
        <f t="shared" si="30"/>
        <v>0</v>
      </c>
      <c r="K138" s="9">
        <f t="shared" si="12"/>
        <v>0</v>
      </c>
    </row>
    <row r="139" spans="1:11" x14ac:dyDescent="0.25">
      <c r="A139" s="6"/>
      <c r="B139" s="11"/>
      <c r="C139" s="11"/>
      <c r="D139" s="7" t="s">
        <v>157</v>
      </c>
      <c r="E139" s="8">
        <v>15000</v>
      </c>
      <c r="F139" s="8">
        <v>15000</v>
      </c>
      <c r="G139" s="8">
        <v>15000</v>
      </c>
      <c r="H139" s="8">
        <v>1787.92</v>
      </c>
      <c r="I139" s="18">
        <f t="shared" si="36"/>
        <v>11.919466666666667</v>
      </c>
      <c r="J139" s="18">
        <f t="shared" si="30"/>
        <v>11.919466666666667</v>
      </c>
      <c r="K139" s="9">
        <f t="shared" si="12"/>
        <v>-13212.08</v>
      </c>
    </row>
    <row r="140" spans="1:11" ht="30" x14ac:dyDescent="0.25">
      <c r="A140" s="6"/>
      <c r="B140" s="11"/>
      <c r="C140" s="11"/>
      <c r="D140" s="7" t="s">
        <v>158</v>
      </c>
      <c r="E140" s="8">
        <v>3000</v>
      </c>
      <c r="F140" s="8">
        <v>103000</v>
      </c>
      <c r="G140" s="8">
        <v>100750</v>
      </c>
      <c r="H140" s="8">
        <v>118327.99</v>
      </c>
      <c r="I140" s="18">
        <f t="shared" si="36"/>
        <v>114.8815436893204</v>
      </c>
      <c r="J140" s="18">
        <f t="shared" si="30"/>
        <v>117.44713647642679</v>
      </c>
      <c r="K140" s="9">
        <f t="shared" si="12"/>
        <v>17577.990000000005</v>
      </c>
    </row>
    <row r="141" spans="1:11" x14ac:dyDescent="0.25">
      <c r="C141" s="20" t="s">
        <v>110</v>
      </c>
      <c r="D141" s="18" t="s">
        <v>111</v>
      </c>
      <c r="E141" s="18">
        <f>SUM(E142:E147)</f>
        <v>1927420</v>
      </c>
      <c r="F141" s="18">
        <f>SUM(F143:F147)</f>
        <v>1927420</v>
      </c>
      <c r="G141" s="18">
        <f>SUM(G143:G147)</f>
        <v>525730</v>
      </c>
      <c r="H141" s="18">
        <f>SUM(H143:H147)</f>
        <v>295277.94999999995</v>
      </c>
      <c r="I141" s="18">
        <f>IF(F141=0,0,H141/F141*100)</f>
        <v>15.319855039379062</v>
      </c>
      <c r="J141" s="18">
        <f t="shared" si="30"/>
        <v>56.165322503946882</v>
      </c>
      <c r="K141" s="9">
        <f>H141-G141</f>
        <v>-230452.05000000005</v>
      </c>
    </row>
    <row r="142" spans="1:11" s="25" customFormat="1" x14ac:dyDescent="0.25">
      <c r="B142" s="24"/>
      <c r="C142" s="26"/>
      <c r="D142" s="84" t="s">
        <v>141</v>
      </c>
      <c r="E142" s="85"/>
      <c r="F142" s="85"/>
      <c r="G142" s="85"/>
      <c r="H142" s="85"/>
      <c r="I142" s="85"/>
      <c r="J142" s="85"/>
      <c r="K142" s="86"/>
    </row>
    <row r="143" spans="1:11" x14ac:dyDescent="0.25">
      <c r="A143" s="6"/>
      <c r="B143" s="11"/>
      <c r="C143" s="11"/>
      <c r="D143" s="7" t="s">
        <v>159</v>
      </c>
      <c r="E143" s="8">
        <v>1666170</v>
      </c>
      <c r="F143" s="8">
        <v>1666170</v>
      </c>
      <c r="G143" s="8">
        <v>416545</v>
      </c>
      <c r="H143" s="8">
        <v>241422.7</v>
      </c>
      <c r="I143" s="18">
        <f t="shared" si="36"/>
        <v>14.489679924617537</v>
      </c>
      <c r="J143" s="18">
        <f t="shared" ref="J143:J147" si="41">IF(G143=0,0,H143/G143*100)</f>
        <v>57.958371844578615</v>
      </c>
      <c r="K143" s="9">
        <f t="shared" ref="K143:K147" si="42">H143-G143</f>
        <v>-175122.3</v>
      </c>
    </row>
    <row r="144" spans="1:11" x14ac:dyDescent="0.25">
      <c r="A144" s="6"/>
      <c r="B144" s="11"/>
      <c r="C144" s="11"/>
      <c r="D144" s="7" t="s">
        <v>145</v>
      </c>
      <c r="E144" s="8">
        <v>33300</v>
      </c>
      <c r="F144" s="8">
        <v>33300</v>
      </c>
      <c r="G144" s="8">
        <v>4800</v>
      </c>
      <c r="H144" s="8">
        <v>0</v>
      </c>
      <c r="I144" s="18">
        <f t="shared" si="36"/>
        <v>0</v>
      </c>
      <c r="J144" s="18">
        <f t="shared" si="41"/>
        <v>0</v>
      </c>
      <c r="K144" s="9">
        <f t="shared" si="42"/>
        <v>-4800</v>
      </c>
    </row>
    <row r="145" spans="1:11" x14ac:dyDescent="0.25">
      <c r="A145" s="6"/>
      <c r="B145" s="11"/>
      <c r="C145" s="11"/>
      <c r="D145" s="7" t="s">
        <v>147</v>
      </c>
      <c r="E145" s="8">
        <v>91750</v>
      </c>
      <c r="F145" s="8">
        <v>91750</v>
      </c>
      <c r="G145" s="8">
        <v>36435</v>
      </c>
      <c r="H145" s="8">
        <v>18612.400000000001</v>
      </c>
      <c r="I145" s="18">
        <f t="shared" si="36"/>
        <v>20.28599455040872</v>
      </c>
      <c r="J145" s="18">
        <f t="shared" si="41"/>
        <v>51.083847948401264</v>
      </c>
      <c r="K145" s="9">
        <f t="shared" si="42"/>
        <v>-17822.599999999999</v>
      </c>
    </row>
    <row r="146" spans="1:11" x14ac:dyDescent="0.25">
      <c r="A146" s="6"/>
      <c r="B146" s="11"/>
      <c r="C146" s="11"/>
      <c r="D146" s="7" t="s">
        <v>149</v>
      </c>
      <c r="E146" s="8">
        <v>49800</v>
      </c>
      <c r="F146" s="8">
        <v>49800</v>
      </c>
      <c r="G146" s="8">
        <v>30750</v>
      </c>
      <c r="H146" s="8">
        <v>14400</v>
      </c>
      <c r="I146" s="18">
        <f t="shared" si="36"/>
        <v>28.915662650602407</v>
      </c>
      <c r="J146" s="18">
        <f t="shared" si="41"/>
        <v>46.829268292682933</v>
      </c>
      <c r="K146" s="9">
        <f t="shared" si="42"/>
        <v>-16350</v>
      </c>
    </row>
    <row r="147" spans="1:11" x14ac:dyDescent="0.25">
      <c r="A147" s="6"/>
      <c r="B147" s="11"/>
      <c r="C147" s="11"/>
      <c r="D147" s="7" t="s">
        <v>151</v>
      </c>
      <c r="E147" s="8">
        <v>86400</v>
      </c>
      <c r="F147" s="8">
        <v>86400</v>
      </c>
      <c r="G147" s="8">
        <v>37200</v>
      </c>
      <c r="H147" s="8">
        <v>20842.849999999999</v>
      </c>
      <c r="I147" s="18">
        <f t="shared" si="36"/>
        <v>24.12366898148148</v>
      </c>
      <c r="J147" s="18">
        <f t="shared" si="41"/>
        <v>56.029166666666661</v>
      </c>
      <c r="K147" s="9">
        <f t="shared" si="42"/>
        <v>-16357.150000000001</v>
      </c>
    </row>
    <row r="148" spans="1:11" x14ac:dyDescent="0.25">
      <c r="C148" s="20" t="s">
        <v>112</v>
      </c>
      <c r="D148" s="18" t="s">
        <v>113</v>
      </c>
      <c r="E148" s="18">
        <f>SUM(E151:E156)</f>
        <v>15678960</v>
      </c>
      <c r="F148" s="18">
        <f>SUM(F149:F156)</f>
        <v>15978960</v>
      </c>
      <c r="G148" s="18">
        <f>SUM(G149:G156)</f>
        <v>4319574</v>
      </c>
      <c r="H148" s="18">
        <f>SUM(H149:H156)</f>
        <v>2604673.17</v>
      </c>
      <c r="I148" s="18">
        <f t="shared" si="36"/>
        <v>16.300642657594736</v>
      </c>
      <c r="J148" s="18">
        <f t="shared" si="30"/>
        <v>60.299306598289547</v>
      </c>
      <c r="K148" s="9">
        <f t="shared" si="12"/>
        <v>-1714900.83</v>
      </c>
    </row>
    <row r="149" spans="1:11" x14ac:dyDescent="0.25">
      <c r="B149" s="30"/>
      <c r="C149" s="20"/>
      <c r="D149" s="36" t="s">
        <v>159</v>
      </c>
      <c r="E149" s="36">
        <v>0</v>
      </c>
      <c r="F149" s="36">
        <v>82000</v>
      </c>
      <c r="G149" s="36">
        <v>82000</v>
      </c>
      <c r="H149" s="36">
        <v>0</v>
      </c>
      <c r="I149" s="18">
        <f t="shared" si="36"/>
        <v>0</v>
      </c>
      <c r="J149" s="18">
        <f t="shared" ref="J149:J157" si="43">IF(G149=0,0,H149/G149*100)</f>
        <v>0</v>
      </c>
      <c r="K149" s="18">
        <f t="shared" ref="K149:K157" si="44">H149-G149</f>
        <v>-82000</v>
      </c>
    </row>
    <row r="150" spans="1:11" x14ac:dyDescent="0.25">
      <c r="B150" s="30"/>
      <c r="C150" s="20"/>
      <c r="D150" s="36" t="s">
        <v>204</v>
      </c>
      <c r="E150" s="36">
        <v>0</v>
      </c>
      <c r="F150" s="36">
        <v>18000</v>
      </c>
      <c r="G150" s="36">
        <v>18000</v>
      </c>
      <c r="H150" s="36">
        <v>0</v>
      </c>
      <c r="I150" s="18">
        <f t="shared" si="36"/>
        <v>0</v>
      </c>
      <c r="J150" s="18">
        <f t="shared" si="43"/>
        <v>0</v>
      </c>
      <c r="K150" s="18">
        <f t="shared" si="44"/>
        <v>-18000</v>
      </c>
    </row>
    <row r="151" spans="1:11" x14ac:dyDescent="0.25">
      <c r="A151" s="6"/>
      <c r="B151" s="11"/>
      <c r="C151" s="11" t="s">
        <v>144</v>
      </c>
      <c r="D151" s="7" t="s">
        <v>145</v>
      </c>
      <c r="E151" s="8">
        <v>1589360</v>
      </c>
      <c r="F151" s="8">
        <v>1489360</v>
      </c>
      <c r="G151" s="8">
        <v>609320</v>
      </c>
      <c r="H151" s="8">
        <v>231269</v>
      </c>
      <c r="I151" s="18">
        <f t="shared" si="36"/>
        <v>15.528079174947628</v>
      </c>
      <c r="J151" s="18">
        <f t="shared" si="43"/>
        <v>37.955261603098535</v>
      </c>
      <c r="K151" s="9">
        <f t="shared" si="44"/>
        <v>-378051</v>
      </c>
    </row>
    <row r="152" spans="1:11" x14ac:dyDescent="0.25">
      <c r="A152" s="6"/>
      <c r="B152" s="11"/>
      <c r="C152" s="11" t="s">
        <v>146</v>
      </c>
      <c r="D152" s="7" t="s">
        <v>147</v>
      </c>
      <c r="E152" s="8">
        <v>231800</v>
      </c>
      <c r="F152" s="8">
        <v>231800</v>
      </c>
      <c r="G152" s="8">
        <v>69555</v>
      </c>
      <c r="H152" s="8">
        <v>6529.61</v>
      </c>
      <c r="I152" s="18">
        <f t="shared" si="36"/>
        <v>2.8169154443485764</v>
      </c>
      <c r="J152" s="18">
        <f t="shared" si="43"/>
        <v>9.3876931924376397</v>
      </c>
      <c r="K152" s="9">
        <f t="shared" si="44"/>
        <v>-63025.39</v>
      </c>
    </row>
    <row r="153" spans="1:11" ht="30" x14ac:dyDescent="0.25">
      <c r="A153" s="6"/>
      <c r="B153" s="11"/>
      <c r="C153" s="11"/>
      <c r="D153" s="7" t="s">
        <v>158</v>
      </c>
      <c r="E153" s="8">
        <v>300000</v>
      </c>
      <c r="F153" s="8">
        <v>300000</v>
      </c>
      <c r="G153" s="8">
        <v>0</v>
      </c>
      <c r="H153" s="8">
        <v>0</v>
      </c>
      <c r="I153" s="18"/>
      <c r="J153" s="18"/>
      <c r="K153" s="9"/>
    </row>
    <row r="154" spans="1:11" x14ac:dyDescent="0.25">
      <c r="A154" s="6"/>
      <c r="B154" s="11"/>
      <c r="C154" s="11" t="s">
        <v>150</v>
      </c>
      <c r="D154" s="7" t="s">
        <v>151</v>
      </c>
      <c r="E154" s="8">
        <v>4132800</v>
      </c>
      <c r="F154" s="8">
        <v>4132800</v>
      </c>
      <c r="G154" s="8">
        <v>1233200</v>
      </c>
      <c r="H154" s="8">
        <v>405321.96</v>
      </c>
      <c r="I154" s="18">
        <f t="shared" si="36"/>
        <v>9.807441927990709</v>
      </c>
      <c r="J154" s="18">
        <f t="shared" si="43"/>
        <v>32.867495945507628</v>
      </c>
      <c r="K154" s="9">
        <f t="shared" si="44"/>
        <v>-827878.04</v>
      </c>
    </row>
    <row r="155" spans="1:11" ht="30" x14ac:dyDescent="0.25">
      <c r="A155" s="6"/>
      <c r="B155" s="11"/>
      <c r="C155" s="11" t="s">
        <v>169</v>
      </c>
      <c r="D155" s="7" t="s">
        <v>170</v>
      </c>
      <c r="E155" s="8">
        <v>9425000</v>
      </c>
      <c r="F155" s="8">
        <v>9625000</v>
      </c>
      <c r="G155" s="8">
        <v>2207499</v>
      </c>
      <c r="H155" s="8">
        <v>1861702.6</v>
      </c>
      <c r="I155" s="18">
        <f t="shared" si="36"/>
        <v>19.342364675324678</v>
      </c>
      <c r="J155" s="18">
        <f t="shared" si="43"/>
        <v>84.335376822367763</v>
      </c>
      <c r="K155" s="9">
        <f t="shared" si="44"/>
        <v>-345796.39999999991</v>
      </c>
    </row>
    <row r="156" spans="1:11" ht="30" x14ac:dyDescent="0.25">
      <c r="A156" s="6"/>
      <c r="B156" s="11"/>
      <c r="C156" s="11"/>
      <c r="D156" s="7" t="s">
        <v>171</v>
      </c>
      <c r="E156" s="8">
        <v>0</v>
      </c>
      <c r="F156" s="8">
        <v>100000</v>
      </c>
      <c r="G156" s="8">
        <v>100000</v>
      </c>
      <c r="H156" s="8">
        <v>99850</v>
      </c>
      <c r="I156" s="18">
        <f t="shared" si="36"/>
        <v>99.850000000000009</v>
      </c>
      <c r="J156" s="18">
        <f t="shared" si="43"/>
        <v>99.850000000000009</v>
      </c>
      <c r="K156" s="9">
        <f t="shared" si="44"/>
        <v>-150</v>
      </c>
    </row>
    <row r="157" spans="1:11" x14ac:dyDescent="0.25">
      <c r="C157" s="20" t="s">
        <v>114</v>
      </c>
      <c r="D157" s="18" t="s">
        <v>116</v>
      </c>
      <c r="E157" s="18">
        <f>SUM(E158:E160)</f>
        <v>35939585</v>
      </c>
      <c r="F157" s="18">
        <f>SUM(F158:F160)</f>
        <v>55039585</v>
      </c>
      <c r="G157" s="18">
        <f>SUM(G158:G160)</f>
        <v>24424250</v>
      </c>
      <c r="H157" s="18">
        <f>SUM(H158:H160)</f>
        <v>1989081.06</v>
      </c>
      <c r="I157" s="18">
        <f t="shared" si="36"/>
        <v>3.61390998860184</v>
      </c>
      <c r="J157" s="18">
        <f t="shared" si="43"/>
        <v>8.1438777444547945</v>
      </c>
      <c r="K157" s="9">
        <f t="shared" si="44"/>
        <v>-22435168.940000001</v>
      </c>
    </row>
    <row r="158" spans="1:11" x14ac:dyDescent="0.25">
      <c r="A158" s="6"/>
      <c r="B158" s="11"/>
      <c r="C158" s="11" t="s">
        <v>115</v>
      </c>
      <c r="D158" s="7" t="s">
        <v>147</v>
      </c>
      <c r="E158" s="8">
        <v>916585</v>
      </c>
      <c r="F158" s="8">
        <v>916585</v>
      </c>
      <c r="G158" s="8">
        <v>390000</v>
      </c>
      <c r="H158" s="8">
        <v>55070.26</v>
      </c>
      <c r="I158" s="18">
        <f t="shared" si="36"/>
        <v>6.0082000032730187</v>
      </c>
      <c r="J158" s="18">
        <f t="shared" si="30"/>
        <v>14.120579487179489</v>
      </c>
      <c r="K158" s="9">
        <f t="shared" si="12"/>
        <v>-334929.74</v>
      </c>
    </row>
    <row r="159" spans="1:11" x14ac:dyDescent="0.25">
      <c r="A159" s="6"/>
      <c r="B159" s="11"/>
      <c r="C159" s="11" t="s">
        <v>117</v>
      </c>
      <c r="D159" s="7" t="s">
        <v>157</v>
      </c>
      <c r="E159" s="8">
        <v>23000</v>
      </c>
      <c r="F159" s="8">
        <v>23000</v>
      </c>
      <c r="G159" s="8">
        <v>17250</v>
      </c>
      <c r="H159" s="8">
        <v>0</v>
      </c>
      <c r="I159" s="18">
        <f t="shared" si="36"/>
        <v>0</v>
      </c>
      <c r="J159" s="18">
        <f t="shared" si="30"/>
        <v>0</v>
      </c>
      <c r="K159" s="9">
        <f t="shared" si="12"/>
        <v>-17250</v>
      </c>
    </row>
    <row r="160" spans="1:11" x14ac:dyDescent="0.25">
      <c r="A160" s="6"/>
      <c r="B160" s="11"/>
      <c r="C160" s="11" t="s">
        <v>118</v>
      </c>
      <c r="D160" s="7" t="s">
        <v>173</v>
      </c>
      <c r="E160" s="8">
        <v>35000000</v>
      </c>
      <c r="F160" s="8">
        <v>54100000</v>
      </c>
      <c r="G160" s="8">
        <v>24017000</v>
      </c>
      <c r="H160" s="8">
        <v>1934010.8</v>
      </c>
      <c r="I160" s="18">
        <f t="shared" si="36"/>
        <v>3.5748813308687613</v>
      </c>
      <c r="J160" s="18">
        <f t="shared" si="30"/>
        <v>8.0526743556647382</v>
      </c>
      <c r="K160" s="9">
        <f t="shared" si="12"/>
        <v>-22082989.199999999</v>
      </c>
    </row>
    <row r="161" spans="1:14" ht="30" x14ac:dyDescent="0.25">
      <c r="B161" s="30"/>
      <c r="C161" s="20"/>
      <c r="D161" s="59" t="s">
        <v>193</v>
      </c>
      <c r="E161" s="18">
        <f>E162</f>
        <v>19976722</v>
      </c>
      <c r="F161" s="18">
        <f>F162</f>
        <v>19976722</v>
      </c>
      <c r="G161" s="18">
        <f>G162</f>
        <v>2220000</v>
      </c>
      <c r="H161" s="18">
        <f>H162</f>
        <v>222912.58</v>
      </c>
      <c r="I161" s="18">
        <f t="shared" si="36"/>
        <v>1.1158616513760367</v>
      </c>
      <c r="J161" s="18">
        <f t="shared" si="30"/>
        <v>10.041107207207206</v>
      </c>
      <c r="K161" s="9">
        <f t="shared" si="12"/>
        <v>-1997087.42</v>
      </c>
    </row>
    <row r="162" spans="1:14" x14ac:dyDescent="0.25">
      <c r="A162" s="6"/>
      <c r="B162" s="11"/>
      <c r="C162" s="11"/>
      <c r="D162" s="7" t="s">
        <v>147</v>
      </c>
      <c r="E162" s="8">
        <v>19976722</v>
      </c>
      <c r="F162" s="8">
        <v>19976722</v>
      </c>
      <c r="G162" s="8">
        <v>2220000</v>
      </c>
      <c r="H162" s="8">
        <v>222912.58</v>
      </c>
      <c r="I162" s="18">
        <f t="shared" si="36"/>
        <v>1.1158616513760367</v>
      </c>
      <c r="J162" s="18">
        <f t="shared" si="30"/>
        <v>10.041107207207206</v>
      </c>
      <c r="K162" s="9">
        <f t="shared" si="12"/>
        <v>-1997087.42</v>
      </c>
    </row>
    <row r="163" spans="1:14" x14ac:dyDescent="0.25">
      <c r="C163" s="20" t="s">
        <v>119</v>
      </c>
      <c r="D163" s="18" t="s">
        <v>120</v>
      </c>
      <c r="E163" s="18">
        <f>SUM(E164:E167)</f>
        <v>5909603</v>
      </c>
      <c r="F163" s="18">
        <f>SUM(F164:F167)</f>
        <v>6180003</v>
      </c>
      <c r="G163" s="18">
        <f>SUM(G164:G167)</f>
        <v>1947340</v>
      </c>
      <c r="H163" s="18">
        <f>SUM(H164:H167)</f>
        <v>558489.92999999993</v>
      </c>
      <c r="I163" s="18">
        <f>IF(F163=0,0,H163/F163*100)</f>
        <v>9.0370494965779127</v>
      </c>
      <c r="J163" s="18">
        <f>IF(G163=0,0,H163/G163*100)</f>
        <v>28.679631189211946</v>
      </c>
      <c r="K163" s="9">
        <f t="shared" si="12"/>
        <v>-1388850.07</v>
      </c>
    </row>
    <row r="164" spans="1:14" x14ac:dyDescent="0.25">
      <c r="A164" s="6"/>
      <c r="B164" s="11"/>
      <c r="C164" s="11"/>
      <c r="D164" s="7" t="s">
        <v>174</v>
      </c>
      <c r="E164" s="8">
        <v>2317000</v>
      </c>
      <c r="F164" s="8">
        <v>2317000</v>
      </c>
      <c r="G164" s="8">
        <v>579250</v>
      </c>
      <c r="H164" s="8">
        <v>0</v>
      </c>
      <c r="I164" s="18">
        <f t="shared" si="36"/>
        <v>0</v>
      </c>
      <c r="J164" s="18">
        <f t="shared" si="30"/>
        <v>0</v>
      </c>
      <c r="K164" s="9">
        <f t="shared" ref="K164:K167" si="45">H164-G164</f>
        <v>-579250</v>
      </c>
    </row>
    <row r="165" spans="1:14" x14ac:dyDescent="0.25">
      <c r="A165" s="6"/>
      <c r="B165" s="11"/>
      <c r="C165" s="11"/>
      <c r="D165" s="7" t="s">
        <v>175</v>
      </c>
      <c r="E165" s="8">
        <v>290000</v>
      </c>
      <c r="F165" s="8">
        <v>560400</v>
      </c>
      <c r="G165" s="8">
        <v>343000</v>
      </c>
      <c r="H165" s="8">
        <v>45800</v>
      </c>
      <c r="I165" s="18">
        <f t="shared" si="36"/>
        <v>8.1727337615988578</v>
      </c>
      <c r="J165" s="18">
        <f t="shared" si="30"/>
        <v>13.352769679300291</v>
      </c>
      <c r="K165" s="9">
        <f t="shared" si="12"/>
        <v>-297200</v>
      </c>
    </row>
    <row r="166" spans="1:14" x14ac:dyDescent="0.25">
      <c r="A166" s="6"/>
      <c r="B166" s="11"/>
      <c r="C166" s="11"/>
      <c r="D166" s="7" t="s">
        <v>147</v>
      </c>
      <c r="E166" s="8">
        <v>367909</v>
      </c>
      <c r="F166" s="8">
        <v>367909</v>
      </c>
      <c r="G166" s="8">
        <v>261790</v>
      </c>
      <c r="H166" s="8">
        <v>82000</v>
      </c>
      <c r="I166" s="18">
        <f t="shared" si="36"/>
        <v>22.288120160148299</v>
      </c>
      <c r="J166" s="18">
        <f t="shared" si="30"/>
        <v>31.322815997555292</v>
      </c>
      <c r="K166" s="9">
        <f t="shared" si="12"/>
        <v>-179790</v>
      </c>
    </row>
    <row r="167" spans="1:14" ht="30" x14ac:dyDescent="0.25">
      <c r="A167" s="6"/>
      <c r="B167" s="11"/>
      <c r="C167" s="11" t="s">
        <v>121</v>
      </c>
      <c r="D167" s="7" t="s">
        <v>122</v>
      </c>
      <c r="E167" s="8">
        <v>2934694</v>
      </c>
      <c r="F167" s="8">
        <v>2934694</v>
      </c>
      <c r="G167" s="8">
        <v>763300</v>
      </c>
      <c r="H167" s="8">
        <v>430689.93</v>
      </c>
      <c r="I167" s="18">
        <f t="shared" si="36"/>
        <v>14.675803678339205</v>
      </c>
      <c r="J167" s="18">
        <f t="shared" si="30"/>
        <v>56.424725533866102</v>
      </c>
      <c r="K167" s="9">
        <f t="shared" si="45"/>
        <v>-332610.07</v>
      </c>
    </row>
    <row r="168" spans="1:14" s="25" customFormat="1" x14ac:dyDescent="0.25">
      <c r="B168" s="24"/>
      <c r="C168" s="26"/>
      <c r="D168" s="84" t="s">
        <v>141</v>
      </c>
      <c r="E168" s="85"/>
      <c r="F168" s="85"/>
      <c r="G168" s="85"/>
      <c r="H168" s="85"/>
      <c r="I168" s="85"/>
      <c r="J168" s="85"/>
      <c r="K168" s="86"/>
      <c r="N168" s="62"/>
    </row>
    <row r="169" spans="1:14" x14ac:dyDescent="0.25">
      <c r="A169" s="6"/>
      <c r="B169" s="11"/>
      <c r="C169" s="11"/>
      <c r="D169" s="7" t="s">
        <v>159</v>
      </c>
      <c r="E169" s="8">
        <v>2191564</v>
      </c>
      <c r="F169" s="8">
        <v>2191564</v>
      </c>
      <c r="G169" s="8">
        <v>549000</v>
      </c>
      <c r="H169" s="8">
        <v>366057.9</v>
      </c>
      <c r="I169" s="18">
        <f t="shared" si="36"/>
        <v>16.703044036131274</v>
      </c>
      <c r="J169" s="18">
        <f t="shared" ref="J169:J176" si="46">IF(G169=0,0,H169/G169*100)</f>
        <v>66.67721311475411</v>
      </c>
      <c r="K169" s="9">
        <f t="shared" ref="K169:K176" si="47">H169-G169</f>
        <v>-182942.09999999998</v>
      </c>
    </row>
    <row r="170" spans="1:14" x14ac:dyDescent="0.25">
      <c r="A170" s="6"/>
      <c r="B170" s="11"/>
      <c r="C170" s="11"/>
      <c r="D170" s="7" t="s">
        <v>145</v>
      </c>
      <c r="E170" s="8">
        <v>542430</v>
      </c>
      <c r="F170" s="8">
        <v>542430</v>
      </c>
      <c r="G170" s="8">
        <v>120000</v>
      </c>
      <c r="H170" s="8">
        <v>44880</v>
      </c>
      <c r="I170" s="18">
        <f t="shared" ref="I170:I177" si="48">IF(F170=0,0,H170/F170*100)</f>
        <v>8.2738786571539187</v>
      </c>
      <c r="J170" s="18">
        <f>IF(G170=0,0,H170/G170*100)</f>
        <v>37.4</v>
      </c>
      <c r="K170" s="9">
        <f t="shared" si="47"/>
        <v>-75120</v>
      </c>
    </row>
    <row r="171" spans="1:14" x14ac:dyDescent="0.25">
      <c r="A171" s="6"/>
      <c r="B171" s="11"/>
      <c r="C171" s="11"/>
      <c r="D171" s="7" t="s">
        <v>151</v>
      </c>
      <c r="E171" s="8">
        <v>162000</v>
      </c>
      <c r="F171" s="8">
        <v>162000</v>
      </c>
      <c r="G171" s="8">
        <v>66000</v>
      </c>
      <c r="H171" s="8">
        <v>6001.53</v>
      </c>
      <c r="I171" s="18">
        <f t="shared" si="48"/>
        <v>3.7046481481481477</v>
      </c>
      <c r="J171" s="18">
        <f t="shared" si="46"/>
        <v>9.0932272727272725</v>
      </c>
      <c r="K171" s="9">
        <f t="shared" si="47"/>
        <v>-59998.47</v>
      </c>
    </row>
    <row r="172" spans="1:14" x14ac:dyDescent="0.25">
      <c r="C172" s="20" t="s">
        <v>123</v>
      </c>
      <c r="D172" s="18" t="s">
        <v>125</v>
      </c>
      <c r="E172" s="18">
        <v>545000</v>
      </c>
      <c r="F172" s="18">
        <v>545000</v>
      </c>
      <c r="G172" s="18">
        <v>545000</v>
      </c>
      <c r="H172" s="18">
        <v>0</v>
      </c>
      <c r="I172" s="18">
        <f t="shared" si="48"/>
        <v>0</v>
      </c>
      <c r="J172" s="18">
        <f t="shared" si="46"/>
        <v>0</v>
      </c>
      <c r="K172" s="9">
        <f t="shared" si="47"/>
        <v>-545000</v>
      </c>
    </row>
    <row r="173" spans="1:14" x14ac:dyDescent="0.25">
      <c r="C173" s="20" t="s">
        <v>124</v>
      </c>
      <c r="D173" s="18" t="s">
        <v>126</v>
      </c>
      <c r="E173" s="18">
        <f>E174+E176</f>
        <v>14783568</v>
      </c>
      <c r="F173" s="18">
        <f>F174+F176</f>
        <v>35357568</v>
      </c>
      <c r="G173" s="18">
        <f>G174+G176</f>
        <v>24912896</v>
      </c>
      <c r="H173" s="18">
        <f>H174+H176</f>
        <v>21632896</v>
      </c>
      <c r="I173" s="18">
        <f t="shared" si="48"/>
        <v>61.183212601047678</v>
      </c>
      <c r="J173" s="18">
        <f t="shared" si="46"/>
        <v>86.834127995396443</v>
      </c>
      <c r="K173" s="9">
        <f t="shared" si="47"/>
        <v>-3280000</v>
      </c>
    </row>
    <row r="174" spans="1:14" x14ac:dyDescent="0.25">
      <c r="A174" s="6"/>
      <c r="B174" s="11"/>
      <c r="C174" s="11" t="s">
        <v>127</v>
      </c>
      <c r="D174" s="7" t="s">
        <v>97</v>
      </c>
      <c r="E174" s="8">
        <v>14783568</v>
      </c>
      <c r="F174" s="8">
        <v>24783568</v>
      </c>
      <c r="G174" s="8">
        <v>14338896</v>
      </c>
      <c r="H174" s="8">
        <v>14338896</v>
      </c>
      <c r="I174" s="18">
        <f t="shared" si="48"/>
        <v>57.856463605240371</v>
      </c>
      <c r="J174" s="18">
        <f t="shared" si="46"/>
        <v>100</v>
      </c>
      <c r="K174" s="9">
        <f t="shared" si="47"/>
        <v>0</v>
      </c>
    </row>
    <row r="175" spans="1:14" ht="75" x14ac:dyDescent="0.25">
      <c r="A175" s="6"/>
      <c r="B175" s="11"/>
      <c r="C175" s="11"/>
      <c r="D175" s="7" t="s">
        <v>205</v>
      </c>
      <c r="E175" s="8">
        <v>7200000</v>
      </c>
      <c r="F175" s="8">
        <v>7200000</v>
      </c>
      <c r="G175" s="8">
        <v>0</v>
      </c>
      <c r="H175" s="8">
        <v>0</v>
      </c>
      <c r="I175" s="18">
        <f t="shared" si="48"/>
        <v>0</v>
      </c>
      <c r="J175" s="18">
        <f t="shared" si="46"/>
        <v>0</v>
      </c>
      <c r="K175" s="9">
        <f t="shared" si="47"/>
        <v>0</v>
      </c>
    </row>
    <row r="176" spans="1:14" ht="45" x14ac:dyDescent="0.25">
      <c r="A176" s="6"/>
      <c r="B176" s="11"/>
      <c r="C176" s="11" t="s">
        <v>128</v>
      </c>
      <c r="D176" s="7" t="s">
        <v>130</v>
      </c>
      <c r="E176" s="8">
        <v>0</v>
      </c>
      <c r="F176" s="8">
        <v>10574000</v>
      </c>
      <c r="G176" s="8">
        <v>10574000</v>
      </c>
      <c r="H176" s="8">
        <v>7294000</v>
      </c>
      <c r="I176" s="18">
        <f t="shared" si="48"/>
        <v>68.980518252316998</v>
      </c>
      <c r="J176" s="18">
        <f t="shared" si="46"/>
        <v>68.980518252316998</v>
      </c>
      <c r="K176" s="9">
        <f t="shared" si="47"/>
        <v>-3280000</v>
      </c>
    </row>
    <row r="177" spans="3:11" x14ac:dyDescent="0.25">
      <c r="C177" s="20" t="s">
        <v>129</v>
      </c>
      <c r="D177" s="18" t="s">
        <v>132</v>
      </c>
      <c r="E177" s="18">
        <f>E84+E95+E114+E117+E130+E141+E148+E157+E163+E172+E173+E161+E175</f>
        <v>288309646</v>
      </c>
      <c r="F177" s="18">
        <f>F84+F95+F114+F117+F130+F141+F148+F157+F163+F172+F173+F161+F175</f>
        <v>342028088.61000001</v>
      </c>
      <c r="G177" s="18">
        <f>G84+G95+G114+G117+G130+G141+G148+G157+G163+G172+G173+G161+G175</f>
        <v>118672230.11</v>
      </c>
      <c r="H177" s="18">
        <f>H84+H95+H114+H117+H130+H141+H148+H157+H163+H172+H173+H161+H175</f>
        <v>63122591.140000008</v>
      </c>
      <c r="I177" s="18">
        <f t="shared" si="48"/>
        <v>18.455382245513757</v>
      </c>
      <c r="J177" s="18">
        <f t="shared" ref="J177" si="49">IF(G177=0,0,H177/G177*100)</f>
        <v>53.190701043951258</v>
      </c>
      <c r="K177" s="9">
        <f>H177-G177</f>
        <v>-55549638.969999991</v>
      </c>
    </row>
    <row r="178" spans="3:11" hidden="1" x14ac:dyDescent="0.25">
      <c r="C178" s="20"/>
      <c r="D178" s="28"/>
      <c r="E178" s="28"/>
      <c r="F178" s="28"/>
      <c r="G178" s="28"/>
      <c r="H178" s="28"/>
      <c r="I178" s="28"/>
      <c r="J178" s="28"/>
      <c r="K178" s="29"/>
    </row>
    <row r="179" spans="3:11" x14ac:dyDescent="0.25">
      <c r="C179" s="20" t="s">
        <v>131</v>
      </c>
    </row>
    <row r="180" spans="3:11" x14ac:dyDescent="0.25">
      <c r="D180" s="42" t="s">
        <v>199</v>
      </c>
      <c r="E180" s="3"/>
      <c r="F180" s="3"/>
      <c r="G180" s="3"/>
      <c r="H180" s="3"/>
      <c r="I180" s="66" t="s">
        <v>206</v>
      </c>
      <c r="J180" s="66"/>
      <c r="K180" s="66"/>
    </row>
    <row r="184" spans="3:11" x14ac:dyDescent="0.25">
      <c r="G184" s="61"/>
    </row>
  </sheetData>
  <mergeCells count="31">
    <mergeCell ref="D5:K5"/>
    <mergeCell ref="B62:D62"/>
    <mergeCell ref="D82:D83"/>
    <mergeCell ref="E82:E83"/>
    <mergeCell ref="F82:F83"/>
    <mergeCell ref="G82:G83"/>
    <mergeCell ref="D168:K168"/>
    <mergeCell ref="D81:K81"/>
    <mergeCell ref="D118:K118"/>
    <mergeCell ref="D115:K115"/>
    <mergeCell ref="D96:K96"/>
    <mergeCell ref="D85:K85"/>
    <mergeCell ref="H82:H83"/>
    <mergeCell ref="I82:J82"/>
    <mergeCell ref="K82:K83"/>
    <mergeCell ref="I180:K180"/>
    <mergeCell ref="I1:K1"/>
    <mergeCell ref="K6:K7"/>
    <mergeCell ref="B2:K2"/>
    <mergeCell ref="B3:K3"/>
    <mergeCell ref="G4:H4"/>
    <mergeCell ref="G6:G7"/>
    <mergeCell ref="H6:H7"/>
    <mergeCell ref="I6:J6"/>
    <mergeCell ref="F6:F7"/>
    <mergeCell ref="B6:B7"/>
    <mergeCell ref="C6:C7"/>
    <mergeCell ref="D6:D7"/>
    <mergeCell ref="E6:E7"/>
    <mergeCell ref="D131:K131"/>
    <mergeCell ref="D142:K142"/>
  </mergeCells>
  <conditionalFormatting sqref="C84 B8:B12 B63:B83 B116 B143:B147 B158:B160 B169:B171 B174:B176 B16:B60">
    <cfRule type="expression" dxfId="189" priority="649" stopIfTrue="1">
      <formula>A8=1</formula>
    </cfRule>
  </conditionalFormatting>
  <conditionalFormatting sqref="C8:C12 C116 C143:C147 C158:C160 C169:C171 C174:C176 C16:C60">
    <cfRule type="expression" dxfId="188" priority="650" stopIfTrue="1">
      <formula>A8=1</formula>
    </cfRule>
  </conditionalFormatting>
  <conditionalFormatting sqref="D8:D13 D116 D143:D147 D158:D160 D169:D171 D174:D176 D15:D60">
    <cfRule type="expression" dxfId="187" priority="651" stopIfTrue="1">
      <formula>A8=1</formula>
    </cfRule>
  </conditionalFormatting>
  <conditionalFormatting sqref="E10:F13 E8:E9 E28:F28 E37:F37 E116:F116 E143:F147 E158:F160 E169:F171 E174:F176 E15:F25 E43:F43 E45:F46 E44:H44 E48:F54 E56:F56 E55:H55 E59:F60 E58:H58 F8:H8 E41:H42 E47:H47">
    <cfRule type="expression" dxfId="186" priority="652" stopIfTrue="1">
      <formula>A8=1</formula>
    </cfRule>
  </conditionalFormatting>
  <conditionalFormatting sqref="G9:G13 G28 G37 G116 G143:G147 G158:G160 G169:G171 G174:G176 G15:G25 G43 G45:G46 G56 G59:G60 G48:G54">
    <cfRule type="expression" dxfId="185" priority="654" stopIfTrue="1">
      <formula>A9=1</formula>
    </cfRule>
  </conditionalFormatting>
  <conditionalFormatting sqref="H9:H13 D84:F84 D114:F114 D117 D130:F130 D141:F141 D148:F150 D163:F163 D173:F173 E172:F172 E177:F178 D157:F157 H28 H37 E80:H80 D95:F95 H116 H143:H147 H158:H160 H169:H171 H174:H176 H15:H25 H43 H45:H46 H56 H59:H60 H48:H54">
    <cfRule type="expression" dxfId="184" priority="655" stopIfTrue="1">
      <formula>XFA9=1</formula>
    </cfRule>
  </conditionalFormatting>
  <conditionalFormatting sqref="K62 K141 K116 K143:K148 K158:K160 K169:K172 K174:K178 K8:K60">
    <cfRule type="expression" dxfId="183" priority="656" stopIfTrue="1">
      <formula>A8=1</formula>
    </cfRule>
  </conditionalFormatting>
  <conditionalFormatting sqref="J141 J148 J177:J178 J80:K80 J172 J62 I116:J116 I143:J147 I158:J160 I169:J171 I174:J176 I8:J60">
    <cfRule type="expression" dxfId="182" priority="657" stopIfTrue="1">
      <formula>XFD8=1</formula>
    </cfRule>
  </conditionalFormatting>
  <conditionalFormatting sqref="G84:H84 H95 G114:H114 G130:H130 G141:H141 G148:H150 G163:H163 G172:H173 G177:H178 G157:H157">
    <cfRule type="expression" dxfId="181" priority="629" stopIfTrue="1">
      <formula>XFC84=1</formula>
    </cfRule>
  </conditionalFormatting>
  <conditionalFormatting sqref="K84">
    <cfRule type="expression" dxfId="180" priority="621" stopIfTrue="1">
      <formula>A84=1</formula>
    </cfRule>
  </conditionalFormatting>
  <conditionalFormatting sqref="J84">
    <cfRule type="expression" dxfId="179" priority="622" stopIfTrue="1">
      <formula>A84=1</formula>
    </cfRule>
  </conditionalFormatting>
  <conditionalFormatting sqref="K95">
    <cfRule type="expression" dxfId="178" priority="616" stopIfTrue="1">
      <formula>A95=1</formula>
    </cfRule>
  </conditionalFormatting>
  <conditionalFormatting sqref="J95">
    <cfRule type="expression" dxfId="177" priority="617" stopIfTrue="1">
      <formula>A95=1</formula>
    </cfRule>
  </conditionalFormatting>
  <conditionalFormatting sqref="K114">
    <cfRule type="expression" dxfId="176" priority="613" stopIfTrue="1">
      <formula>A114=1</formula>
    </cfRule>
  </conditionalFormatting>
  <conditionalFormatting sqref="J114">
    <cfRule type="expression" dxfId="175" priority="614" stopIfTrue="1">
      <formula>A114=1</formula>
    </cfRule>
  </conditionalFormatting>
  <conditionalFormatting sqref="K117">
    <cfRule type="expression" dxfId="174" priority="610" stopIfTrue="1">
      <formula>A117=1</formula>
    </cfRule>
  </conditionalFormatting>
  <conditionalFormatting sqref="J117">
    <cfRule type="expression" dxfId="173" priority="611" stopIfTrue="1">
      <formula>A117=1</formula>
    </cfRule>
  </conditionalFormatting>
  <conditionalFormatting sqref="K130">
    <cfRule type="expression" dxfId="172" priority="607" stopIfTrue="1">
      <formula>A130=1</formula>
    </cfRule>
  </conditionalFormatting>
  <conditionalFormatting sqref="J130">
    <cfRule type="expression" dxfId="171" priority="608" stopIfTrue="1">
      <formula>A130=1</formula>
    </cfRule>
  </conditionalFormatting>
  <conditionalFormatting sqref="K163">
    <cfRule type="expression" dxfId="170" priority="595" stopIfTrue="1">
      <formula>A163=1</formula>
    </cfRule>
  </conditionalFormatting>
  <conditionalFormatting sqref="J163">
    <cfRule type="expression" dxfId="169" priority="596" stopIfTrue="1">
      <formula>A163=1</formula>
    </cfRule>
  </conditionalFormatting>
  <conditionalFormatting sqref="K173">
    <cfRule type="expression" dxfId="168" priority="592" stopIfTrue="1">
      <formula>A173=1</formula>
    </cfRule>
  </conditionalFormatting>
  <conditionalFormatting sqref="J173">
    <cfRule type="expression" dxfId="167" priority="593" stopIfTrue="1">
      <formula>A173=1</formula>
    </cfRule>
  </conditionalFormatting>
  <conditionalFormatting sqref="D177:D178">
    <cfRule type="expression" dxfId="166" priority="590" stopIfTrue="1">
      <formula>XFA177=1</formula>
    </cfRule>
  </conditionalFormatting>
  <conditionalFormatting sqref="D81 D63:D79">
    <cfRule type="expression" dxfId="165" priority="589" stopIfTrue="1">
      <formula>A63=1</formula>
    </cfRule>
  </conditionalFormatting>
  <conditionalFormatting sqref="K63:K79">
    <cfRule type="expression" dxfId="164" priority="584" stopIfTrue="1">
      <formula>A63=1</formula>
    </cfRule>
  </conditionalFormatting>
  <conditionalFormatting sqref="J63:J79">
    <cfRule type="expression" dxfId="163" priority="585" stopIfTrue="1">
      <formula>A63=1</formula>
    </cfRule>
  </conditionalFormatting>
  <conditionalFormatting sqref="D80">
    <cfRule type="expression" dxfId="162" priority="582" stopIfTrue="1">
      <formula>XFA80=1</formula>
    </cfRule>
  </conditionalFormatting>
  <conditionalFormatting sqref="C95 C114 C117 C148:C150 C141 C130 C172:C173 C157 C163 C177:C179">
    <cfRule type="expression" dxfId="161" priority="668" stopIfTrue="1">
      <formula>#REF!=1</formula>
    </cfRule>
  </conditionalFormatting>
  <conditionalFormatting sqref="D115">
    <cfRule type="expression" dxfId="160" priority="573" stopIfTrue="1">
      <formula>B115=1</formula>
    </cfRule>
  </conditionalFormatting>
  <conditionalFormatting sqref="C115">
    <cfRule type="expression" dxfId="159" priority="574" stopIfTrue="1">
      <formula>#REF!=1</formula>
    </cfRule>
  </conditionalFormatting>
  <conditionalFormatting sqref="K157">
    <cfRule type="expression" dxfId="158" priority="555" stopIfTrue="1">
      <formula>A157=1</formula>
    </cfRule>
  </conditionalFormatting>
  <conditionalFormatting sqref="J157">
    <cfRule type="expression" dxfId="157" priority="556" stopIfTrue="1">
      <formula>#REF!=1</formula>
    </cfRule>
  </conditionalFormatting>
  <conditionalFormatting sqref="C168">
    <cfRule type="expression" dxfId="156" priority="554" stopIfTrue="1">
      <formula>#REF!=1</formula>
    </cfRule>
  </conditionalFormatting>
  <conditionalFormatting sqref="D168">
    <cfRule type="expression" dxfId="155" priority="553" stopIfTrue="1">
      <formula>B168=1</formula>
    </cfRule>
  </conditionalFormatting>
  <conditionalFormatting sqref="C142">
    <cfRule type="expression" dxfId="154" priority="552" stopIfTrue="1">
      <formula>#REF!=1</formula>
    </cfRule>
  </conditionalFormatting>
  <conditionalFormatting sqref="D142">
    <cfRule type="expression" dxfId="153" priority="551" stopIfTrue="1">
      <formula>B142=1</formula>
    </cfRule>
  </conditionalFormatting>
  <conditionalFormatting sqref="C131">
    <cfRule type="expression" dxfId="152" priority="550" stopIfTrue="1">
      <formula>#REF!=1</formula>
    </cfRule>
  </conditionalFormatting>
  <conditionalFormatting sqref="D131">
    <cfRule type="expression" dxfId="151" priority="549" stopIfTrue="1">
      <formula>B131=1</formula>
    </cfRule>
  </conditionalFormatting>
  <conditionalFormatting sqref="C118">
    <cfRule type="expression" dxfId="150" priority="548" stopIfTrue="1">
      <formula>#REF!=1</formula>
    </cfRule>
  </conditionalFormatting>
  <conditionalFormatting sqref="D118">
    <cfRule type="expression" dxfId="149" priority="547" stopIfTrue="1">
      <formula>B118=1</formula>
    </cfRule>
  </conditionalFormatting>
  <conditionalFormatting sqref="C96">
    <cfRule type="expression" dxfId="148" priority="546" stopIfTrue="1">
      <formula>#REF!=1</formula>
    </cfRule>
  </conditionalFormatting>
  <conditionalFormatting sqref="D96">
    <cfRule type="expression" dxfId="147" priority="545" stopIfTrue="1">
      <formula>B96=1</formula>
    </cfRule>
  </conditionalFormatting>
  <conditionalFormatting sqref="C85">
    <cfRule type="expression" dxfId="146" priority="544" stopIfTrue="1">
      <formula>#REF!=1</formula>
    </cfRule>
  </conditionalFormatting>
  <conditionalFormatting sqref="D85">
    <cfRule type="expression" dxfId="145" priority="543" stopIfTrue="1">
      <formula>B85=1</formula>
    </cfRule>
  </conditionalFormatting>
  <conditionalFormatting sqref="D172">
    <cfRule type="expression" dxfId="144" priority="541" stopIfTrue="1">
      <formula>XFA172=1</formula>
    </cfRule>
  </conditionalFormatting>
  <conditionalFormatting sqref="E65:F66 E70:F78 E79:H79">
    <cfRule type="expression" dxfId="143" priority="754" stopIfTrue="1">
      <formula>#REF!=1</formula>
    </cfRule>
  </conditionalFormatting>
  <conditionalFormatting sqref="G65:G66 G70:G78">
    <cfRule type="expression" dxfId="142" priority="755" stopIfTrue="1">
      <formula>#REF!=1</formula>
    </cfRule>
  </conditionalFormatting>
  <conditionalFormatting sqref="H65:H66 H70:H78">
    <cfRule type="expression" dxfId="141" priority="756" stopIfTrue="1">
      <formula>#REF!=1</formula>
    </cfRule>
  </conditionalFormatting>
  <conditionalFormatting sqref="F9">
    <cfRule type="expression" dxfId="140" priority="538" stopIfTrue="1">
      <formula>XFD9=1</formula>
    </cfRule>
  </conditionalFormatting>
  <conditionalFormatting sqref="I63:I80">
    <cfRule type="expression" dxfId="139" priority="531" stopIfTrue="1">
      <formula>XFD63=1</formula>
    </cfRule>
  </conditionalFormatting>
  <conditionalFormatting sqref="I84">
    <cfRule type="expression" dxfId="138" priority="530" stopIfTrue="1">
      <formula>XFD84=1</formula>
    </cfRule>
  </conditionalFormatting>
  <conditionalFormatting sqref="I95">
    <cfRule type="expression" dxfId="137" priority="529" stopIfTrue="1">
      <formula>XFD95=1</formula>
    </cfRule>
  </conditionalFormatting>
  <conditionalFormatting sqref="I114">
    <cfRule type="expression" dxfId="136" priority="528" stopIfTrue="1">
      <formula>XFD114=1</formula>
    </cfRule>
  </conditionalFormatting>
  <conditionalFormatting sqref="I117">
    <cfRule type="expression" dxfId="135" priority="527" stopIfTrue="1">
      <formula>XFD117=1</formula>
    </cfRule>
  </conditionalFormatting>
  <conditionalFormatting sqref="I130">
    <cfRule type="expression" dxfId="134" priority="526" stopIfTrue="1">
      <formula>XFD130=1</formula>
    </cfRule>
  </conditionalFormatting>
  <conditionalFormatting sqref="I141">
    <cfRule type="expression" dxfId="133" priority="525" stopIfTrue="1">
      <formula>XFD141=1</formula>
    </cfRule>
  </conditionalFormatting>
  <conditionalFormatting sqref="I148">
    <cfRule type="expression" dxfId="132" priority="524" stopIfTrue="1">
      <formula>XFD148=1</formula>
    </cfRule>
  </conditionalFormatting>
  <conditionalFormatting sqref="I157 I163">
    <cfRule type="expression" dxfId="131" priority="523" stopIfTrue="1">
      <formula>XFD157=1</formula>
    </cfRule>
  </conditionalFormatting>
  <conditionalFormatting sqref="I172:I173 I177:I178">
    <cfRule type="expression" dxfId="130" priority="522" stopIfTrue="1">
      <formula>XFD172=1</formula>
    </cfRule>
  </conditionalFormatting>
  <conditionalFormatting sqref="F117">
    <cfRule type="expression" dxfId="129" priority="371" stopIfTrue="1">
      <formula>XFA117=1</formula>
    </cfRule>
  </conditionalFormatting>
  <conditionalFormatting sqref="H117">
    <cfRule type="expression" dxfId="128" priority="373" stopIfTrue="1">
      <formula>XFC117=1</formula>
    </cfRule>
  </conditionalFormatting>
  <conditionalFormatting sqref="E67:H69">
    <cfRule type="expression" dxfId="127" priority="389" stopIfTrue="1">
      <formula>XEZ67=1</formula>
    </cfRule>
  </conditionalFormatting>
  <conditionalFormatting sqref="E26:E27">
    <cfRule type="expression" dxfId="126" priority="430" stopIfTrue="1">
      <formula>A26=1</formula>
    </cfRule>
  </conditionalFormatting>
  <conditionalFormatting sqref="F26:F27">
    <cfRule type="expression" dxfId="125" priority="431" stopIfTrue="1">
      <formula>A26=1</formula>
    </cfRule>
  </conditionalFormatting>
  <conditionalFormatting sqref="G26:G27">
    <cfRule type="expression" dxfId="124" priority="432" stopIfTrue="1">
      <formula>A26=1</formula>
    </cfRule>
  </conditionalFormatting>
  <conditionalFormatting sqref="H26:H27">
    <cfRule type="expression" dxfId="123" priority="433" stopIfTrue="1">
      <formula>A26=1</formula>
    </cfRule>
  </conditionalFormatting>
  <conditionalFormatting sqref="E29:E36">
    <cfRule type="expression" dxfId="122" priority="426" stopIfTrue="1">
      <formula>A29=1</formula>
    </cfRule>
  </conditionalFormatting>
  <conditionalFormatting sqref="F29:F36">
    <cfRule type="expression" dxfId="121" priority="427" stopIfTrue="1">
      <formula>A29=1</formula>
    </cfRule>
  </conditionalFormatting>
  <conditionalFormatting sqref="G29:G36">
    <cfRule type="expression" dxfId="120" priority="428" stopIfTrue="1">
      <formula>A29=1</formula>
    </cfRule>
  </conditionalFormatting>
  <conditionalFormatting sqref="H29:H36">
    <cfRule type="expression" dxfId="119" priority="429" stopIfTrue="1">
      <formula>A29=1</formula>
    </cfRule>
  </conditionalFormatting>
  <conditionalFormatting sqref="E38:E40">
    <cfRule type="expression" dxfId="118" priority="422" stopIfTrue="1">
      <formula>A38=1</formula>
    </cfRule>
  </conditionalFormatting>
  <conditionalFormatting sqref="F38:F40">
    <cfRule type="expression" dxfId="117" priority="423" stopIfTrue="1">
      <formula>A38=1</formula>
    </cfRule>
  </conditionalFormatting>
  <conditionalFormatting sqref="G38:G40">
    <cfRule type="expression" dxfId="116" priority="424" stopIfTrue="1">
      <formula>A38=1</formula>
    </cfRule>
  </conditionalFormatting>
  <conditionalFormatting sqref="H38:H40">
    <cfRule type="expression" dxfId="115" priority="425" stopIfTrue="1">
      <formula>A38=1</formula>
    </cfRule>
  </conditionalFormatting>
  <conditionalFormatting sqref="E57">
    <cfRule type="expression" dxfId="114" priority="412" stopIfTrue="1">
      <formula>A57=1</formula>
    </cfRule>
  </conditionalFormatting>
  <conditionalFormatting sqref="F57">
    <cfRule type="expression" dxfId="113" priority="413" stopIfTrue="1">
      <formula>A57=1</formula>
    </cfRule>
  </conditionalFormatting>
  <conditionalFormatting sqref="G57">
    <cfRule type="expression" dxfId="112" priority="414" stopIfTrue="1">
      <formula>A57=1</formula>
    </cfRule>
  </conditionalFormatting>
  <conditionalFormatting sqref="H57">
    <cfRule type="expression" dxfId="111" priority="415" stopIfTrue="1">
      <formula>A57=1</formula>
    </cfRule>
  </conditionalFormatting>
  <conditionalFormatting sqref="E62:H62">
    <cfRule type="expression" dxfId="110" priority="407" stopIfTrue="1">
      <formula>A62=1</formula>
    </cfRule>
  </conditionalFormatting>
  <conditionalFormatting sqref="E63:H64">
    <cfRule type="expression" dxfId="109" priority="390" stopIfTrue="1">
      <formula>XEZ63=1</formula>
    </cfRule>
  </conditionalFormatting>
  <conditionalFormatting sqref="B62">
    <cfRule type="expression" dxfId="108" priority="402" stopIfTrue="1">
      <formula>A62=1</formula>
    </cfRule>
  </conditionalFormatting>
  <conditionalFormatting sqref="I61:I62">
    <cfRule type="expression" dxfId="107" priority="398" stopIfTrue="1">
      <formula>XFD61=1</formula>
    </cfRule>
  </conditionalFormatting>
  <conditionalFormatting sqref="F61">
    <cfRule type="expression" dxfId="106" priority="397" stopIfTrue="1">
      <formula>B61=1</formula>
    </cfRule>
  </conditionalFormatting>
  <conditionalFormatting sqref="G61">
    <cfRule type="expression" dxfId="105" priority="396" stopIfTrue="1">
      <formula>C61=1</formula>
    </cfRule>
  </conditionalFormatting>
  <conditionalFormatting sqref="C63:C64">
    <cfRule type="expression" dxfId="104" priority="392" stopIfTrue="1">
      <formula>B63=1</formula>
    </cfRule>
  </conditionalFormatting>
  <conditionalFormatting sqref="D5">
    <cfRule type="expression" dxfId="103" priority="388" stopIfTrue="1">
      <formula>A5=1</formula>
    </cfRule>
  </conditionalFormatting>
  <conditionalFormatting sqref="K61">
    <cfRule type="expression" dxfId="102" priority="382" stopIfTrue="1">
      <formula>B61=1</formula>
    </cfRule>
  </conditionalFormatting>
  <conditionalFormatting sqref="J61">
    <cfRule type="expression" dxfId="101" priority="381" stopIfTrue="1">
      <formula>F61=1</formula>
    </cfRule>
  </conditionalFormatting>
  <conditionalFormatting sqref="H61">
    <cfRule type="expression" dxfId="100" priority="378" stopIfTrue="1">
      <formula>D61=1</formula>
    </cfRule>
  </conditionalFormatting>
  <conditionalFormatting sqref="E61">
    <cfRule type="expression" dxfId="99" priority="376" stopIfTrue="1">
      <formula>XEZ61=1</formula>
    </cfRule>
  </conditionalFormatting>
  <conditionalFormatting sqref="B61:D61">
    <cfRule type="expression" dxfId="98" priority="375" stopIfTrue="1">
      <formula>XEW61=1</formula>
    </cfRule>
  </conditionalFormatting>
  <conditionalFormatting sqref="E117">
    <cfRule type="expression" dxfId="97" priority="372" stopIfTrue="1">
      <formula>XEZ117=1</formula>
    </cfRule>
  </conditionalFormatting>
  <conditionalFormatting sqref="G117">
    <cfRule type="expression" dxfId="96" priority="370" stopIfTrue="1">
      <formula>XFB117=1</formula>
    </cfRule>
  </conditionalFormatting>
  <conditionalFormatting sqref="N168">
    <cfRule type="expression" dxfId="95" priority="209" stopIfTrue="1">
      <formula>D168=1</formula>
    </cfRule>
  </conditionalFormatting>
  <conditionalFormatting sqref="D111:F111">
    <cfRule type="expression" dxfId="94" priority="167" stopIfTrue="1">
      <formula>XFA111=1</formula>
    </cfRule>
  </conditionalFormatting>
  <conditionalFormatting sqref="G111:H111">
    <cfRule type="expression" dxfId="93" priority="166" stopIfTrue="1">
      <formula>XFC111=1</formula>
    </cfRule>
  </conditionalFormatting>
  <conditionalFormatting sqref="K111">
    <cfRule type="expression" dxfId="92" priority="164" stopIfTrue="1">
      <formula>A111=1</formula>
    </cfRule>
  </conditionalFormatting>
  <conditionalFormatting sqref="J111">
    <cfRule type="expression" dxfId="91" priority="165" stopIfTrue="1">
      <formula>A111=1</formula>
    </cfRule>
  </conditionalFormatting>
  <conditionalFormatting sqref="C111">
    <cfRule type="expression" dxfId="90" priority="168" stopIfTrue="1">
      <formula>#REF!=1</formula>
    </cfRule>
  </conditionalFormatting>
  <conditionalFormatting sqref="I111">
    <cfRule type="expression" dxfId="89" priority="163" stopIfTrue="1">
      <formula>XFD111=1</formula>
    </cfRule>
  </conditionalFormatting>
  <conditionalFormatting sqref="D161:F161">
    <cfRule type="expression" dxfId="88" priority="161" stopIfTrue="1">
      <formula>XFA161=1</formula>
    </cfRule>
  </conditionalFormatting>
  <conditionalFormatting sqref="G161:H161">
    <cfRule type="expression" dxfId="87" priority="160" stopIfTrue="1">
      <formula>XFC161=1</formula>
    </cfRule>
  </conditionalFormatting>
  <conditionalFormatting sqref="C161">
    <cfRule type="expression" dxfId="86" priority="162" stopIfTrue="1">
      <formula>#REF!=1</formula>
    </cfRule>
  </conditionalFormatting>
  <conditionalFormatting sqref="K161">
    <cfRule type="expression" dxfId="85" priority="158" stopIfTrue="1">
      <formula>A161=1</formula>
    </cfRule>
  </conditionalFormatting>
  <conditionalFormatting sqref="J161">
    <cfRule type="expression" dxfId="84" priority="159" stopIfTrue="1">
      <formula>#REF!=1</formula>
    </cfRule>
  </conditionalFormatting>
  <conditionalFormatting sqref="I161">
    <cfRule type="expression" dxfId="83" priority="157" stopIfTrue="1">
      <formula>XFD161=1</formula>
    </cfRule>
  </conditionalFormatting>
  <conditionalFormatting sqref="B86:B94">
    <cfRule type="expression" dxfId="82" priority="133" stopIfTrue="1">
      <formula>A86=1</formula>
    </cfRule>
  </conditionalFormatting>
  <conditionalFormatting sqref="C86:C94">
    <cfRule type="expression" dxfId="81" priority="134" stopIfTrue="1">
      <formula>A86=1</formula>
    </cfRule>
  </conditionalFormatting>
  <conditionalFormatting sqref="D86:D94">
    <cfRule type="expression" dxfId="80" priority="135" stopIfTrue="1">
      <formula>A86=1</formula>
    </cfRule>
  </conditionalFormatting>
  <conditionalFormatting sqref="E86:F94">
    <cfRule type="expression" dxfId="79" priority="136" stopIfTrue="1">
      <formula>A86=1</formula>
    </cfRule>
  </conditionalFormatting>
  <conditionalFormatting sqref="G86:G94">
    <cfRule type="expression" dxfId="78" priority="137" stopIfTrue="1">
      <formula>A86=1</formula>
    </cfRule>
  </conditionalFormatting>
  <conditionalFormatting sqref="H86:H94">
    <cfRule type="expression" dxfId="77" priority="138" stopIfTrue="1">
      <formula>A86=1</formula>
    </cfRule>
  </conditionalFormatting>
  <conditionalFormatting sqref="K86:K94">
    <cfRule type="expression" dxfId="76" priority="139" stopIfTrue="1">
      <formula>A86=1</formula>
    </cfRule>
  </conditionalFormatting>
  <conditionalFormatting sqref="J86:J94">
    <cfRule type="expression" dxfId="75" priority="140" stopIfTrue="1">
      <formula>A86=1</formula>
    </cfRule>
  </conditionalFormatting>
  <conditionalFormatting sqref="I86:I94">
    <cfRule type="expression" dxfId="74" priority="132" stopIfTrue="1">
      <formula>XFD86=1</formula>
    </cfRule>
  </conditionalFormatting>
  <conditionalFormatting sqref="B97:B110">
    <cfRule type="expression" dxfId="73" priority="124" stopIfTrue="1">
      <formula>A97=1</formula>
    </cfRule>
  </conditionalFormatting>
  <conditionalFormatting sqref="C97:C110">
    <cfRule type="expression" dxfId="72" priority="125" stopIfTrue="1">
      <formula>A97=1</formula>
    </cfRule>
  </conditionalFormatting>
  <conditionalFormatting sqref="D97:D110">
    <cfRule type="expression" dxfId="71" priority="126" stopIfTrue="1">
      <formula>A97=1</formula>
    </cfRule>
  </conditionalFormatting>
  <conditionalFormatting sqref="E97:F110">
    <cfRule type="expression" dxfId="70" priority="127" stopIfTrue="1">
      <formula>A97=1</formula>
    </cfRule>
  </conditionalFormatting>
  <conditionalFormatting sqref="G97:G110">
    <cfRule type="expression" dxfId="69" priority="128" stopIfTrue="1">
      <formula>A97=1</formula>
    </cfRule>
  </conditionalFormatting>
  <conditionalFormatting sqref="H97:H110">
    <cfRule type="expression" dxfId="68" priority="129" stopIfTrue="1">
      <formula>A97=1</formula>
    </cfRule>
  </conditionalFormatting>
  <conditionalFormatting sqref="K97:K110">
    <cfRule type="expression" dxfId="67" priority="130" stopIfTrue="1">
      <formula>A97=1</formula>
    </cfRule>
  </conditionalFormatting>
  <conditionalFormatting sqref="J97:J110">
    <cfRule type="expression" dxfId="66" priority="131" stopIfTrue="1">
      <formula>A97=1</formula>
    </cfRule>
  </conditionalFormatting>
  <conditionalFormatting sqref="I97:I110">
    <cfRule type="expression" dxfId="65" priority="123" stopIfTrue="1">
      <formula>XFD97=1</formula>
    </cfRule>
  </conditionalFormatting>
  <conditionalFormatting sqref="B112:B113">
    <cfRule type="expression" dxfId="64" priority="115" stopIfTrue="1">
      <formula>A112=1</formula>
    </cfRule>
  </conditionalFormatting>
  <conditionalFormatting sqref="C112:C113">
    <cfRule type="expression" dxfId="63" priority="116" stopIfTrue="1">
      <formula>A112=1</formula>
    </cfRule>
  </conditionalFormatting>
  <conditionalFormatting sqref="D112:D113">
    <cfRule type="expression" dxfId="62" priority="117" stopIfTrue="1">
      <formula>A112=1</formula>
    </cfRule>
  </conditionalFormatting>
  <conditionalFormatting sqref="E112:F113">
    <cfRule type="expression" dxfId="61" priority="118" stopIfTrue="1">
      <formula>A112=1</formula>
    </cfRule>
  </conditionalFormatting>
  <conditionalFormatting sqref="G112:G113">
    <cfRule type="expression" dxfId="60" priority="119" stopIfTrue="1">
      <formula>A112=1</formula>
    </cfRule>
  </conditionalFormatting>
  <conditionalFormatting sqref="H112:H113">
    <cfRule type="expression" dxfId="59" priority="120" stopIfTrue="1">
      <formula>A112=1</formula>
    </cfRule>
  </conditionalFormatting>
  <conditionalFormatting sqref="K112:K113">
    <cfRule type="expression" dxfId="58" priority="121" stopIfTrue="1">
      <formula>A112=1</formula>
    </cfRule>
  </conditionalFormatting>
  <conditionalFormatting sqref="J112:J113">
    <cfRule type="expression" dxfId="57" priority="122" stopIfTrue="1">
      <formula>A112=1</formula>
    </cfRule>
  </conditionalFormatting>
  <conditionalFormatting sqref="I112:I113">
    <cfRule type="expression" dxfId="56" priority="114" stopIfTrue="1">
      <formula>XFD112=1</formula>
    </cfRule>
  </conditionalFormatting>
  <conditionalFormatting sqref="B119:B129">
    <cfRule type="expression" dxfId="55" priority="97" stopIfTrue="1">
      <formula>A119=1</formula>
    </cfRule>
  </conditionalFormatting>
  <conditionalFormatting sqref="C119:C129">
    <cfRule type="expression" dxfId="54" priority="98" stopIfTrue="1">
      <formula>A119=1</formula>
    </cfRule>
  </conditionalFormatting>
  <conditionalFormatting sqref="D119:D129">
    <cfRule type="expression" dxfId="53" priority="99" stopIfTrue="1">
      <formula>A119=1</formula>
    </cfRule>
  </conditionalFormatting>
  <conditionalFormatting sqref="E119:F129">
    <cfRule type="expression" dxfId="52" priority="100" stopIfTrue="1">
      <formula>A119=1</formula>
    </cfRule>
  </conditionalFormatting>
  <conditionalFormatting sqref="G119:G129">
    <cfRule type="expression" dxfId="51" priority="101" stopIfTrue="1">
      <formula>A119=1</formula>
    </cfRule>
  </conditionalFormatting>
  <conditionalFormatting sqref="H119:H129">
    <cfRule type="expression" dxfId="50" priority="102" stopIfTrue="1">
      <formula>A119=1</formula>
    </cfRule>
  </conditionalFormatting>
  <conditionalFormatting sqref="K119:K129">
    <cfRule type="expression" dxfId="49" priority="103" stopIfTrue="1">
      <formula>A119=1</formula>
    </cfRule>
  </conditionalFormatting>
  <conditionalFormatting sqref="J119:J129">
    <cfRule type="expression" dxfId="48" priority="104" stopIfTrue="1">
      <formula>A119=1</formula>
    </cfRule>
  </conditionalFormatting>
  <conditionalFormatting sqref="I119:I129">
    <cfRule type="expression" dxfId="47" priority="96" stopIfTrue="1">
      <formula>XFD119=1</formula>
    </cfRule>
  </conditionalFormatting>
  <conditionalFormatting sqref="B132:B140">
    <cfRule type="expression" dxfId="46" priority="88" stopIfTrue="1">
      <formula>A132=1</formula>
    </cfRule>
  </conditionalFormatting>
  <conditionalFormatting sqref="C132:C140">
    <cfRule type="expression" dxfId="45" priority="89" stopIfTrue="1">
      <formula>A132=1</formula>
    </cfRule>
  </conditionalFormatting>
  <conditionalFormatting sqref="D132:D140">
    <cfRule type="expression" dxfId="44" priority="90" stopIfTrue="1">
      <formula>A132=1</formula>
    </cfRule>
  </conditionalFormatting>
  <conditionalFormatting sqref="E132:F140">
    <cfRule type="expression" dxfId="43" priority="91" stopIfTrue="1">
      <formula>A132=1</formula>
    </cfRule>
  </conditionalFormatting>
  <conditionalFormatting sqref="G132:G140">
    <cfRule type="expression" dxfId="42" priority="92" stopIfTrue="1">
      <formula>A132=1</formula>
    </cfRule>
  </conditionalFormatting>
  <conditionalFormatting sqref="H132:H140">
    <cfRule type="expression" dxfId="41" priority="93" stopIfTrue="1">
      <formula>A132=1</formula>
    </cfRule>
  </conditionalFormatting>
  <conditionalFormatting sqref="K132:K140">
    <cfRule type="expression" dxfId="40" priority="94" stopIfTrue="1">
      <formula>A132=1</formula>
    </cfRule>
  </conditionalFormatting>
  <conditionalFormatting sqref="J132:J140">
    <cfRule type="expression" dxfId="39" priority="95" stopIfTrue="1">
      <formula>A132=1</formula>
    </cfRule>
  </conditionalFormatting>
  <conditionalFormatting sqref="I132:I140">
    <cfRule type="expression" dxfId="38" priority="87" stopIfTrue="1">
      <formula>XFD132=1</formula>
    </cfRule>
  </conditionalFormatting>
  <conditionalFormatting sqref="B151:B156">
    <cfRule type="expression" dxfId="37" priority="70" stopIfTrue="1">
      <formula>A151=1</formula>
    </cfRule>
  </conditionalFormatting>
  <conditionalFormatting sqref="C151:C156">
    <cfRule type="expression" dxfId="36" priority="71" stopIfTrue="1">
      <formula>A151=1</formula>
    </cfRule>
  </conditionalFormatting>
  <conditionalFormatting sqref="D151:D156">
    <cfRule type="expression" dxfId="35" priority="72" stopIfTrue="1">
      <formula>A151=1</formula>
    </cfRule>
  </conditionalFormatting>
  <conditionalFormatting sqref="E151:F156">
    <cfRule type="expression" dxfId="34" priority="73" stopIfTrue="1">
      <formula>A151=1</formula>
    </cfRule>
  </conditionalFormatting>
  <conditionalFormatting sqref="G151:G156">
    <cfRule type="expression" dxfId="33" priority="74" stopIfTrue="1">
      <formula>A151=1</formula>
    </cfRule>
  </conditionalFormatting>
  <conditionalFormatting sqref="H151:H156">
    <cfRule type="expression" dxfId="32" priority="75" stopIfTrue="1">
      <formula>A151=1</formula>
    </cfRule>
  </conditionalFormatting>
  <conditionalFormatting sqref="K151:K156">
    <cfRule type="expression" dxfId="31" priority="76" stopIfTrue="1">
      <formula>A151=1</formula>
    </cfRule>
  </conditionalFormatting>
  <conditionalFormatting sqref="J151:J156">
    <cfRule type="expression" dxfId="30" priority="77" stopIfTrue="1">
      <formula>A151=1</formula>
    </cfRule>
  </conditionalFormatting>
  <conditionalFormatting sqref="I151:I156">
    <cfRule type="expression" dxfId="29" priority="69" stopIfTrue="1">
      <formula>XFD151=1</formula>
    </cfRule>
  </conditionalFormatting>
  <conditionalFormatting sqref="B162">
    <cfRule type="expression" dxfId="28" priority="52" stopIfTrue="1">
      <formula>A162=1</formula>
    </cfRule>
  </conditionalFormatting>
  <conditionalFormatting sqref="C162">
    <cfRule type="expression" dxfId="27" priority="53" stopIfTrue="1">
      <formula>A162=1</formula>
    </cfRule>
  </conditionalFormatting>
  <conditionalFormatting sqref="D162">
    <cfRule type="expression" dxfId="26" priority="54" stopIfTrue="1">
      <formula>A162=1</formula>
    </cfRule>
  </conditionalFormatting>
  <conditionalFormatting sqref="E162:F162">
    <cfRule type="expression" dxfId="25" priority="55" stopIfTrue="1">
      <formula>A162=1</formula>
    </cfRule>
  </conditionalFormatting>
  <conditionalFormatting sqref="G162">
    <cfRule type="expression" dxfId="24" priority="56" stopIfTrue="1">
      <formula>A162=1</formula>
    </cfRule>
  </conditionalFormatting>
  <conditionalFormatting sqref="H162">
    <cfRule type="expression" dxfId="23" priority="57" stopIfTrue="1">
      <formula>A162=1</formula>
    </cfRule>
  </conditionalFormatting>
  <conditionalFormatting sqref="K162">
    <cfRule type="expression" dxfId="22" priority="58" stopIfTrue="1">
      <formula>A162=1</formula>
    </cfRule>
  </conditionalFormatting>
  <conditionalFormatting sqref="J162">
    <cfRule type="expression" dxfId="21" priority="59" stopIfTrue="1">
      <formula>A162=1</formula>
    </cfRule>
  </conditionalFormatting>
  <conditionalFormatting sqref="I162">
    <cfRule type="expression" dxfId="20" priority="51" stopIfTrue="1">
      <formula>XFD162=1</formula>
    </cfRule>
  </conditionalFormatting>
  <conditionalFormatting sqref="B164:B167">
    <cfRule type="expression" dxfId="19" priority="43" stopIfTrue="1">
      <formula>A164=1</formula>
    </cfRule>
  </conditionalFormatting>
  <conditionalFormatting sqref="C164:C167">
    <cfRule type="expression" dxfId="18" priority="44" stopIfTrue="1">
      <formula>A164=1</formula>
    </cfRule>
  </conditionalFormatting>
  <conditionalFormatting sqref="D164:D167">
    <cfRule type="expression" dxfId="17" priority="45" stopIfTrue="1">
      <formula>A164=1</formula>
    </cfRule>
  </conditionalFormatting>
  <conditionalFormatting sqref="E164:F167">
    <cfRule type="expression" dxfId="16" priority="46" stopIfTrue="1">
      <formula>A164=1</formula>
    </cfRule>
  </conditionalFormatting>
  <conditionalFormatting sqref="G164:G167">
    <cfRule type="expression" dxfId="15" priority="47" stopIfTrue="1">
      <formula>A164=1</formula>
    </cfRule>
  </conditionalFormatting>
  <conditionalFormatting sqref="H164:H167">
    <cfRule type="expression" dxfId="14" priority="48" stopIfTrue="1">
      <formula>A164=1</formula>
    </cfRule>
  </conditionalFormatting>
  <conditionalFormatting sqref="K164:K167">
    <cfRule type="expression" dxfId="13" priority="49" stopIfTrue="1">
      <formula>A164=1</formula>
    </cfRule>
  </conditionalFormatting>
  <conditionalFormatting sqref="J164:J167">
    <cfRule type="expression" dxfId="12" priority="50" stopIfTrue="1">
      <formula>A164=1</formula>
    </cfRule>
  </conditionalFormatting>
  <conditionalFormatting sqref="I164:I167">
    <cfRule type="expression" dxfId="11" priority="42" stopIfTrue="1">
      <formula>XFD164=1</formula>
    </cfRule>
  </conditionalFormatting>
  <conditionalFormatting sqref="B13 B15">
    <cfRule type="expression" dxfId="10" priority="22" stopIfTrue="1">
      <formula>A13=1</formula>
    </cfRule>
  </conditionalFormatting>
  <conditionalFormatting sqref="C13 C15">
    <cfRule type="expression" dxfId="9" priority="23" stopIfTrue="1">
      <formula>A13=1</formula>
    </cfRule>
  </conditionalFormatting>
  <conditionalFormatting sqref="G95">
    <cfRule type="expression" dxfId="8" priority="19" stopIfTrue="1">
      <formula>XFD95=1</formula>
    </cfRule>
  </conditionalFormatting>
  <conditionalFormatting sqref="I149:K150">
    <cfRule type="expression" dxfId="7" priority="18" stopIfTrue="1">
      <formula>XFD149=1</formula>
    </cfRule>
  </conditionalFormatting>
  <conditionalFormatting sqref="G184">
    <cfRule type="expression" dxfId="6" priority="17" stopIfTrue="1">
      <formula>XFD184=1</formula>
    </cfRule>
  </conditionalFormatting>
  <conditionalFormatting sqref="D14">
    <cfRule type="expression" dxfId="5" priority="3" stopIfTrue="1">
      <formula>A14=1</formula>
    </cfRule>
  </conditionalFormatting>
  <conditionalFormatting sqref="E14:F14">
    <cfRule type="expression" dxfId="4" priority="4" stopIfTrue="1">
      <formula>A14=1</formula>
    </cfRule>
  </conditionalFormatting>
  <conditionalFormatting sqref="G14">
    <cfRule type="expression" dxfId="3" priority="5" stopIfTrue="1">
      <formula>A14=1</formula>
    </cfRule>
  </conditionalFormatting>
  <conditionalFormatting sqref="H14">
    <cfRule type="expression" dxfId="2" priority="6" stopIfTrue="1">
      <formula>A14=1</formula>
    </cfRule>
  </conditionalFormatting>
  <conditionalFormatting sqref="B14">
    <cfRule type="expression" dxfId="1" priority="1" stopIfTrue="1">
      <formula>A14=1</formula>
    </cfRule>
  </conditionalFormatting>
  <conditionalFormatting sqref="C14">
    <cfRule type="expression" dxfId="0" priority="2" stopIfTrue="1">
      <formula>A14=1</formula>
    </cfRule>
  </conditionalFormatting>
  <pageMargins left="0.32" right="0.33" top="0.39370078740157499" bottom="0.39370078740157499" header="0" footer="0"/>
  <pageSetup paperSize="9" scale="6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fin_vid</cp:lastModifiedBy>
  <cp:lastPrinted>2023-10-23T07:37:13Z</cp:lastPrinted>
  <dcterms:created xsi:type="dcterms:W3CDTF">2023-04-17T07:59:22Z</dcterms:created>
  <dcterms:modified xsi:type="dcterms:W3CDTF">2024-04-18T12:37:44Z</dcterms:modified>
</cp:coreProperties>
</file>