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av-fin\Общая папка\РІШЕННЯ\2024 рік\ВИКОНКОМ\10. Жовтень_2024 рік\Звіт за 9 місяців 2024 рік\"/>
    </mc:Choice>
  </mc:AlternateContent>
  <bookViews>
    <workbookView xWindow="0" yWindow="0" windowWidth="28800" windowHeight="11865"/>
  </bookViews>
  <sheets>
    <sheet name="Лист1" sheetId="1" r:id="rId1"/>
  </sheets>
  <definedNames>
    <definedName name="_xlnm.Print_Titles" localSheetId="0">Лист1!$7:$8</definedName>
    <definedName name="_xlnm.Print_Area" localSheetId="0">Лист1!$D$1:$K$188</definedName>
  </definedNames>
  <calcPr calcId="162913"/>
</workbook>
</file>

<file path=xl/calcChain.xml><?xml version="1.0" encoding="utf-8"?>
<calcChain xmlns="http://schemas.openxmlformats.org/spreadsheetml/2006/main">
  <c r="I85" i="1" l="1"/>
  <c r="J85" i="1"/>
  <c r="K85" i="1"/>
  <c r="H83" i="1"/>
  <c r="H80" i="1" s="1"/>
  <c r="G83" i="1"/>
  <c r="G80" i="1" s="1"/>
  <c r="F83" i="1"/>
  <c r="F80" i="1" s="1"/>
  <c r="I81" i="1"/>
  <c r="J81" i="1"/>
  <c r="K81" i="1"/>
  <c r="I82" i="1"/>
  <c r="J82" i="1"/>
  <c r="K82" i="1"/>
  <c r="H61" i="1" l="1"/>
  <c r="G61" i="1"/>
  <c r="J61" i="1" s="1"/>
  <c r="F61" i="1"/>
  <c r="I61" i="1" s="1"/>
  <c r="E61" i="1"/>
  <c r="I62" i="1"/>
  <c r="J62" i="1"/>
  <c r="K62" i="1"/>
  <c r="H43" i="1"/>
  <c r="G43" i="1"/>
  <c r="J43" i="1" s="1"/>
  <c r="F43" i="1"/>
  <c r="E43" i="1"/>
  <c r="K45" i="1"/>
  <c r="I45" i="1"/>
  <c r="J45" i="1"/>
  <c r="I43" i="1" l="1"/>
  <c r="K43" i="1"/>
  <c r="K61" i="1"/>
  <c r="I118" i="1"/>
  <c r="J118" i="1"/>
  <c r="K118" i="1"/>
  <c r="E184" i="1" l="1"/>
  <c r="F184" i="1"/>
  <c r="G184" i="1"/>
  <c r="H184" i="1"/>
  <c r="F174" i="1"/>
  <c r="F172" i="1"/>
  <c r="F167" i="1"/>
  <c r="H141" i="1"/>
  <c r="G141" i="1"/>
  <c r="H127" i="1" l="1"/>
  <c r="G127" i="1"/>
  <c r="F127" i="1"/>
  <c r="E127" i="1"/>
  <c r="I140" i="1"/>
  <c r="J140" i="1"/>
  <c r="K140" i="1"/>
  <c r="K126" i="1"/>
  <c r="J126" i="1"/>
  <c r="I126" i="1"/>
  <c r="H123" i="1"/>
  <c r="G123" i="1"/>
  <c r="F123" i="1"/>
  <c r="E123" i="1"/>
  <c r="H119" i="1"/>
  <c r="H102" i="1"/>
  <c r="F159" i="1"/>
  <c r="H72" i="1" l="1"/>
  <c r="H68" i="1"/>
  <c r="G68" i="1"/>
  <c r="F68" i="1"/>
  <c r="F67" i="1" s="1"/>
  <c r="I72" i="1"/>
  <c r="J72" i="1"/>
  <c r="I73" i="1"/>
  <c r="J73" i="1"/>
  <c r="K73" i="1"/>
  <c r="F46" i="1"/>
  <c r="G46" i="1"/>
  <c r="H46" i="1"/>
  <c r="E46" i="1"/>
  <c r="I47" i="1"/>
  <c r="J47" i="1"/>
  <c r="K47" i="1"/>
  <c r="I46" i="1" l="1"/>
  <c r="J46" i="1"/>
  <c r="K46" i="1"/>
  <c r="K72" i="1"/>
  <c r="H167" i="1" l="1"/>
  <c r="G167" i="1"/>
  <c r="E167" i="1"/>
  <c r="I171" i="1"/>
  <c r="J171" i="1"/>
  <c r="K171" i="1"/>
  <c r="F119" i="1" l="1"/>
  <c r="G119" i="1"/>
  <c r="G102" i="1" s="1"/>
  <c r="I121" i="1"/>
  <c r="J121" i="1"/>
  <c r="K121" i="1"/>
  <c r="F102" i="1" l="1"/>
  <c r="G152" i="1"/>
  <c r="H159" i="1"/>
  <c r="F50" i="1" l="1"/>
  <c r="G50" i="1"/>
  <c r="H50" i="1"/>
  <c r="E50" i="1"/>
  <c r="E17" i="1"/>
  <c r="E24" i="1"/>
  <c r="E22" i="1"/>
  <c r="E19" i="1"/>
  <c r="E10" i="1"/>
  <c r="F10" i="1"/>
  <c r="G10" i="1"/>
  <c r="H10" i="1"/>
  <c r="I15" i="1"/>
  <c r="I16" i="1"/>
  <c r="J15" i="1"/>
  <c r="J16" i="1"/>
  <c r="K15" i="1"/>
  <c r="K16" i="1"/>
  <c r="J11" i="1"/>
  <c r="I14" i="1"/>
  <c r="I13" i="1"/>
  <c r="I12" i="1"/>
  <c r="I11" i="1"/>
  <c r="I186" i="1" l="1"/>
  <c r="J186" i="1"/>
  <c r="K186" i="1"/>
  <c r="E174" i="1"/>
  <c r="G159" i="1" l="1"/>
  <c r="K160" i="1"/>
  <c r="J160" i="1"/>
  <c r="I160" i="1"/>
  <c r="I136" i="1"/>
  <c r="J136" i="1"/>
  <c r="K136" i="1"/>
  <c r="K99" i="1" l="1"/>
  <c r="H77" i="1" l="1"/>
  <c r="H74" i="1"/>
  <c r="G74" i="1"/>
  <c r="G71" i="1" s="1"/>
  <c r="I76" i="1"/>
  <c r="J76" i="1"/>
  <c r="K76" i="1"/>
  <c r="G56" i="1"/>
  <c r="F56" i="1"/>
  <c r="I50" i="1"/>
  <c r="J50" i="1"/>
  <c r="K50" i="1"/>
  <c r="I51" i="1"/>
  <c r="J51" i="1"/>
  <c r="K51" i="1"/>
  <c r="I49" i="1"/>
  <c r="K11" i="1"/>
  <c r="K14" i="1"/>
  <c r="K13" i="1"/>
  <c r="J14" i="1"/>
  <c r="J13" i="1"/>
  <c r="H71" i="1" l="1"/>
  <c r="G174" i="1"/>
  <c r="K173" i="1"/>
  <c r="J173" i="1"/>
  <c r="I173" i="1"/>
  <c r="H172" i="1"/>
  <c r="G172" i="1"/>
  <c r="E172" i="1"/>
  <c r="K122" i="1"/>
  <c r="J122" i="1"/>
  <c r="I122" i="1"/>
  <c r="K120" i="1"/>
  <c r="J120" i="1"/>
  <c r="I120" i="1"/>
  <c r="E119" i="1"/>
  <c r="E102" i="1" s="1"/>
  <c r="E159" i="1"/>
  <c r="I166" i="1"/>
  <c r="J166" i="1"/>
  <c r="K166" i="1"/>
  <c r="E152" i="1"/>
  <c r="F152" i="1"/>
  <c r="I119" i="1" l="1"/>
  <c r="J119" i="1"/>
  <c r="K119" i="1"/>
  <c r="I172" i="1"/>
  <c r="J172" i="1"/>
  <c r="K172" i="1"/>
  <c r="I177" i="1"/>
  <c r="J177" i="1"/>
  <c r="K177" i="1"/>
  <c r="J181" i="1"/>
  <c r="H174" i="1"/>
  <c r="F141" i="1"/>
  <c r="E141" i="1"/>
  <c r="I116" i="1"/>
  <c r="J116" i="1"/>
  <c r="K116" i="1"/>
  <c r="H91" i="1" l="1"/>
  <c r="G91" i="1"/>
  <c r="G188" i="1" s="1"/>
  <c r="F91" i="1"/>
  <c r="F188" i="1" s="1"/>
  <c r="E91" i="1"/>
  <c r="E80" i="1" l="1"/>
  <c r="F74" i="1"/>
  <c r="F71" i="1" s="1"/>
  <c r="F86" i="1" s="1"/>
  <c r="F87" i="1" s="1"/>
  <c r="E74" i="1"/>
  <c r="E71" i="1" s="1"/>
  <c r="H67" i="1"/>
  <c r="H86" i="1" s="1"/>
  <c r="G67" i="1"/>
  <c r="G86" i="1" s="1"/>
  <c r="E68" i="1"/>
  <c r="E67" i="1" s="1"/>
  <c r="H38" i="1"/>
  <c r="G52" i="1"/>
  <c r="G42" i="1" s="1"/>
  <c r="H59" i="1"/>
  <c r="G59" i="1"/>
  <c r="F59" i="1"/>
  <c r="E59" i="1"/>
  <c r="H56" i="1"/>
  <c r="H52" i="1"/>
  <c r="F52" i="1"/>
  <c r="F42" i="1" s="1"/>
  <c r="E52" i="1"/>
  <c r="E42" i="1" s="1"/>
  <c r="E86" i="1" l="1"/>
  <c r="G87" i="1"/>
  <c r="H87" i="1"/>
  <c r="H42" i="1"/>
  <c r="H58" i="1"/>
  <c r="E58" i="1"/>
  <c r="F58" i="1"/>
  <c r="G58" i="1"/>
  <c r="I86" i="1"/>
  <c r="E87" i="1"/>
  <c r="J86" i="1"/>
  <c r="K86" i="1"/>
  <c r="G38" i="1"/>
  <c r="F38" i="1"/>
  <c r="E38" i="1"/>
  <c r="H29" i="1"/>
  <c r="G29" i="1"/>
  <c r="F29" i="1"/>
  <c r="E29" i="1"/>
  <c r="H26" i="1"/>
  <c r="G26" i="1"/>
  <c r="F26" i="1"/>
  <c r="E26" i="1"/>
  <c r="H24" i="1"/>
  <c r="G24" i="1"/>
  <c r="F24" i="1"/>
  <c r="H22" i="1"/>
  <c r="G22" i="1"/>
  <c r="F22" i="1"/>
  <c r="H19" i="1"/>
  <c r="G19" i="1"/>
  <c r="F19" i="1"/>
  <c r="I18" i="1"/>
  <c r="H17" i="1"/>
  <c r="G17" i="1"/>
  <c r="F17" i="1"/>
  <c r="I10" i="1"/>
  <c r="G9" i="1" l="1"/>
  <c r="E9" i="1"/>
  <c r="E65" i="1" s="1"/>
  <c r="H9" i="1"/>
  <c r="F9" i="1"/>
  <c r="F66" i="1" s="1"/>
  <c r="I17" i="1"/>
  <c r="J87" i="1"/>
  <c r="I87" i="1"/>
  <c r="K87" i="1"/>
  <c r="J174" i="1"/>
  <c r="I174" i="1"/>
  <c r="H152" i="1"/>
  <c r="H188" i="1" s="1"/>
  <c r="K175" i="1"/>
  <c r="J175" i="1"/>
  <c r="J178" i="1"/>
  <c r="I175" i="1"/>
  <c r="H66" i="1" l="1"/>
  <c r="H65" i="1"/>
  <c r="F65" i="1"/>
  <c r="I65" i="1" s="1"/>
  <c r="I9" i="1"/>
  <c r="I152" i="1"/>
  <c r="K152" i="1"/>
  <c r="G65" i="1"/>
  <c r="G66" i="1"/>
  <c r="E66" i="1"/>
  <c r="K176" i="1"/>
  <c r="J176" i="1"/>
  <c r="I66" i="1" l="1"/>
  <c r="K66" i="1"/>
  <c r="J65" i="1"/>
  <c r="J66" i="1"/>
  <c r="K65" i="1"/>
  <c r="I127" i="1" l="1"/>
  <c r="J127" i="1"/>
  <c r="I187" i="1"/>
  <c r="I185" i="1"/>
  <c r="I183" i="1"/>
  <c r="I182" i="1"/>
  <c r="I181" i="1"/>
  <c r="I180" i="1"/>
  <c r="I178" i="1"/>
  <c r="I176" i="1"/>
  <c r="I170" i="1"/>
  <c r="I169" i="1"/>
  <c r="I168" i="1"/>
  <c r="I165" i="1"/>
  <c r="I164" i="1"/>
  <c r="I162" i="1"/>
  <c r="I161" i="1"/>
  <c r="I158" i="1"/>
  <c r="I157" i="1"/>
  <c r="I156" i="1"/>
  <c r="I155" i="1"/>
  <c r="I154" i="1"/>
  <c r="I151" i="1"/>
  <c r="I150" i="1"/>
  <c r="I149" i="1"/>
  <c r="I148" i="1"/>
  <c r="I147" i="1"/>
  <c r="I146" i="1"/>
  <c r="I145" i="1"/>
  <c r="I144" i="1"/>
  <c r="I143" i="1"/>
  <c r="I139" i="1"/>
  <c r="I138" i="1"/>
  <c r="I137" i="1"/>
  <c r="I135" i="1"/>
  <c r="I134" i="1"/>
  <c r="I133" i="1"/>
  <c r="I132" i="1"/>
  <c r="I131" i="1"/>
  <c r="I130" i="1"/>
  <c r="I129" i="1"/>
  <c r="I125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1" i="1"/>
  <c r="I100" i="1"/>
  <c r="I99" i="1"/>
  <c r="I98" i="1"/>
  <c r="I97" i="1"/>
  <c r="I96" i="1"/>
  <c r="I95" i="1"/>
  <c r="I94" i="1"/>
  <c r="I93" i="1"/>
  <c r="I84" i="1"/>
  <c r="I83" i="1"/>
  <c r="I80" i="1"/>
  <c r="I79" i="1"/>
  <c r="I78" i="1"/>
  <c r="I77" i="1"/>
  <c r="I75" i="1"/>
  <c r="I74" i="1"/>
  <c r="I71" i="1"/>
  <c r="I70" i="1"/>
  <c r="I69" i="1"/>
  <c r="I68" i="1"/>
  <c r="I67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4" i="1"/>
  <c r="I48" i="1"/>
  <c r="I52" i="1"/>
  <c r="I53" i="1"/>
  <c r="I54" i="1"/>
  <c r="I55" i="1"/>
  <c r="I56" i="1"/>
  <c r="I57" i="1"/>
  <c r="I58" i="1"/>
  <c r="I59" i="1"/>
  <c r="I60" i="1"/>
  <c r="I63" i="1"/>
  <c r="I64" i="1"/>
  <c r="I19" i="1"/>
  <c r="I159" i="1"/>
  <c r="I141" i="1"/>
  <c r="I123" i="1"/>
  <c r="I102" i="1"/>
  <c r="I91" i="1"/>
  <c r="I167" i="1" l="1"/>
  <c r="J187" i="1"/>
  <c r="K185" i="1"/>
  <c r="J185" i="1"/>
  <c r="K183" i="1"/>
  <c r="J183" i="1"/>
  <c r="K182" i="1"/>
  <c r="J182" i="1"/>
  <c r="K181" i="1"/>
  <c r="K180" i="1"/>
  <c r="J180" i="1"/>
  <c r="E188" i="1"/>
  <c r="K167" i="1"/>
  <c r="J167" i="1"/>
  <c r="K165" i="1"/>
  <c r="J165" i="1"/>
  <c r="K164" i="1"/>
  <c r="J164" i="1"/>
  <c r="K162" i="1"/>
  <c r="J162" i="1"/>
  <c r="K161" i="1"/>
  <c r="J161" i="1"/>
  <c r="K158" i="1"/>
  <c r="J158" i="1"/>
  <c r="K157" i="1"/>
  <c r="J157" i="1"/>
  <c r="K156" i="1"/>
  <c r="J156" i="1"/>
  <c r="K155" i="1"/>
  <c r="J155" i="1"/>
  <c r="K154" i="1"/>
  <c r="J154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39" i="1"/>
  <c r="J139" i="1"/>
  <c r="K138" i="1"/>
  <c r="J138" i="1"/>
  <c r="K137" i="1"/>
  <c r="J137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J101" i="1"/>
  <c r="K101" i="1"/>
  <c r="K100" i="1"/>
  <c r="J100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84" i="1"/>
  <c r="J84" i="1"/>
  <c r="K83" i="1"/>
  <c r="J83" i="1"/>
  <c r="K80" i="1"/>
  <c r="J80" i="1"/>
  <c r="K79" i="1"/>
  <c r="J79" i="1"/>
  <c r="K78" i="1"/>
  <c r="J78" i="1"/>
  <c r="K77" i="1"/>
  <c r="J77" i="1"/>
  <c r="K75" i="1"/>
  <c r="J75" i="1"/>
  <c r="K74" i="1"/>
  <c r="J74" i="1"/>
  <c r="K71" i="1"/>
  <c r="J71" i="1"/>
  <c r="K70" i="1"/>
  <c r="J70" i="1"/>
  <c r="K69" i="1"/>
  <c r="J69" i="1"/>
  <c r="K68" i="1"/>
  <c r="J68" i="1"/>
  <c r="K67" i="1"/>
  <c r="J67" i="1"/>
  <c r="K178" i="1" l="1"/>
  <c r="K174" i="1"/>
  <c r="K170" i="1"/>
  <c r="K169" i="1"/>
  <c r="K168" i="1"/>
  <c r="K159" i="1"/>
  <c r="K141" i="1"/>
  <c r="K127" i="1"/>
  <c r="K125" i="1"/>
  <c r="K123" i="1"/>
  <c r="K117" i="1"/>
  <c r="K102" i="1"/>
  <c r="K91" i="1"/>
  <c r="J170" i="1"/>
  <c r="J169" i="1"/>
  <c r="J168" i="1"/>
  <c r="J159" i="1"/>
  <c r="J152" i="1"/>
  <c r="J141" i="1"/>
  <c r="J125" i="1"/>
  <c r="J123" i="1"/>
  <c r="J117" i="1"/>
  <c r="J102" i="1"/>
  <c r="J91" i="1"/>
  <c r="J9" i="1" l="1"/>
  <c r="J10" i="1"/>
  <c r="J12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8" i="1"/>
  <c r="J49" i="1"/>
  <c r="J52" i="1"/>
  <c r="J53" i="1"/>
  <c r="J54" i="1"/>
  <c r="J55" i="1"/>
  <c r="J56" i="1"/>
  <c r="J57" i="1"/>
  <c r="J58" i="1"/>
  <c r="J59" i="1"/>
  <c r="J60" i="1"/>
  <c r="J63" i="1"/>
  <c r="J64" i="1"/>
  <c r="K9" i="1"/>
  <c r="K10" i="1"/>
  <c r="K1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4" i="1"/>
  <c r="K48" i="1"/>
  <c r="K49" i="1"/>
  <c r="K52" i="1"/>
  <c r="K53" i="1"/>
  <c r="K54" i="1"/>
  <c r="K55" i="1"/>
  <c r="K56" i="1"/>
  <c r="K57" i="1"/>
  <c r="K58" i="1"/>
  <c r="K59" i="1"/>
  <c r="K60" i="1"/>
  <c r="K63" i="1"/>
  <c r="K64" i="1"/>
  <c r="K187" i="1"/>
  <c r="K184" i="1"/>
  <c r="I184" i="1" l="1"/>
  <c r="J184" i="1"/>
  <c r="K188" i="1"/>
  <c r="J188" i="1" l="1"/>
  <c r="I188" i="1"/>
</calcChain>
</file>

<file path=xl/sharedStrings.xml><?xml version="1.0" encoding="utf-8"?>
<sst xmlns="http://schemas.openxmlformats.org/spreadsheetml/2006/main" count="372" uniqueCount="220">
  <si>
    <t>грн.</t>
  </si>
  <si>
    <t>КМБ</t>
  </si>
  <si>
    <t>ККД</t>
  </si>
  <si>
    <t>Доходи</t>
  </si>
  <si>
    <t>04502000000</t>
  </si>
  <si>
    <t>10000000</t>
  </si>
  <si>
    <t>Податкові надходження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</si>
  <si>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</si>
  <si>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</si>
  <si>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</si>
  <si>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</si>
  <si>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</si>
  <si>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</si>
  <si>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</si>
  <si>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</si>
  <si>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13010000</t>
  </si>
  <si>
    <t>Рентна плата за спеціальне використання лісових ресурсів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</si>
  <si>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</si>
  <si>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</si>
  <si>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</si>
  <si>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</si>
  <si>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</si>
  <si>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</si>
  <si>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</si>
  <si>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</si>
  <si>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</si>
  <si>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</si>
  <si>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</si>
  <si>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</si>
  <si>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</si>
  <si>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</si>
  <si>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</si>
  <si>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</si>
  <si>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</si>
  <si>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</si>
  <si>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</si>
  <si>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</si>
  <si>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</si>
  <si>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18010000</t>
  </si>
  <si>
    <t>Податок на майно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</si>
  <si>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</si>
  <si>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</si>
  <si>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</si>
  <si>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</si>
  <si>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</si>
  <si>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</si>
  <si>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</si>
  <si>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</si>
  <si>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</si>
  <si>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</si>
  <si>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</si>
  <si>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</si>
  <si>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</si>
  <si>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</si>
  <si>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18011100</t>
  </si>
  <si>
    <t>Транспортний податок з юридичних осіб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</si>
  <si>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</si>
  <si>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</si>
  <si>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</si>
  <si>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</si>
  <si>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</si>
  <si>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</si>
  <si>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</si>
  <si>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</si>
  <si>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20000000</t>
  </si>
  <si>
    <t>Неподаткові надходження  </t>
  </si>
  <si>
    <t>21080000</t>
  </si>
  <si>
    <t>Інші надходження  </t>
  </si>
  <si>
    <t>21081100</t>
  </si>
  <si>
    <t>Адміністративні штрафи та інші санкції 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</si>
  <si>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</si>
  <si>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</si>
  <si>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</si>
  <si>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</si>
  <si>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</si>
  <si>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</si>
  <si>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</si>
  <si>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</si>
  <si>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</si>
  <si>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</si>
  <si>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</si>
  <si>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</si>
  <si>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</si>
  <si>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</si>
  <si>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24060000</t>
  </si>
  <si>
    <t>24060300</t>
  </si>
  <si>
    <t>40000000</t>
  </si>
  <si>
    <t>Офіційні трансферти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</si>
  <si>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</si>
  <si>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</si>
  <si>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</si>
  <si>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</si>
  <si>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</si>
  <si>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</si>
  <si>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</si>
  <si>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</si>
  <si>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41053900</t>
  </si>
  <si>
    <t>Інші субвенції з місцевого бюджету</t>
  </si>
  <si>
    <t>Фактичне виконання, грн.</t>
  </si>
  <si>
    <t>План на рік, затверджений місцевою радою, грн.</t>
  </si>
  <si>
    <t>Відсоток виконання</t>
  </si>
  <si>
    <t>(звітні дані)</t>
  </si>
  <si>
    <t>Державне управління</t>
  </si>
  <si>
    <t>Освіта</t>
  </si>
  <si>
    <t>0211200</t>
  </si>
  <si>
    <t>Охорона здоров`я</t>
  </si>
  <si>
    <t>0212111</t>
  </si>
  <si>
    <t>Соціальний захист та соціальне забезпечення</t>
  </si>
  <si>
    <t>0913113</t>
  </si>
  <si>
    <t>Культура i мистецтво</t>
  </si>
  <si>
    <t>0214082</t>
  </si>
  <si>
    <t>Фiзична культура i спорт</t>
  </si>
  <si>
    <t>0215062</t>
  </si>
  <si>
    <t>Житлово-комунальне господарство</t>
  </si>
  <si>
    <t>0216090</t>
  </si>
  <si>
    <t>7000</t>
  </si>
  <si>
    <t>Економічна діяльність</t>
  </si>
  <si>
    <t>0217130</t>
  </si>
  <si>
    <t>0217310</t>
  </si>
  <si>
    <t>0217680</t>
  </si>
  <si>
    <t>Інша діяльність</t>
  </si>
  <si>
    <t>0218110</t>
  </si>
  <si>
    <t>Забезпечення діяльності місцевої та добровільної пожежної охорони</t>
  </si>
  <si>
    <t>0218340</t>
  </si>
  <si>
    <t>3718710</t>
  </si>
  <si>
    <t>Резервний фонд місцевого бюджету</t>
  </si>
  <si>
    <t>Міжбюджетні трансферти</t>
  </si>
  <si>
    <t>3719110</t>
  </si>
  <si>
    <t>3719770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</si>
  <si>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</si>
  <si>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</si>
  <si>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</si>
  <si>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>ВСЬОГО видатки загального  та спеціального фонду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</si>
  <si>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</si>
  <si>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</si>
  <si>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</si>
  <si>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</si>
  <si>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</si>
  <si>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</si>
  <si>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ВИДАТКИ загального  та спеціального фонду:</t>
  </si>
  <si>
    <t>ВСЬОГО доходи спеціального фонду</t>
  </si>
  <si>
    <t>в тому числі:</t>
  </si>
  <si>
    <t>2111</t>
  </si>
  <si>
    <t>Заробітна плата з нарахуванням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</si>
  <si>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</si>
  <si>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</si>
  <si>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</si>
  <si>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</si>
  <si>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</si>
  <si>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</si>
  <si>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</si>
  <si>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</si>
  <si>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</si>
  <si>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</si>
  <si>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</si>
  <si>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</si>
  <si>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2800</t>
  </si>
  <si>
    <t>Інші поточні видатки</t>
  </si>
  <si>
    <t>Придбання обладнання і предметів довгострокового користування</t>
  </si>
  <si>
    <t>2220</t>
  </si>
  <si>
    <t>Медикаменти та перев`язувальні матеріали</t>
  </si>
  <si>
    <t>2230</t>
  </si>
  <si>
    <t>Продукти харчування</t>
  </si>
  <si>
    <t>2274</t>
  </si>
  <si>
    <t>Оплата природного газу</t>
  </si>
  <si>
    <t>2730</t>
  </si>
  <si>
    <t>Інші виплати населенню</t>
  </si>
  <si>
    <t>3110</t>
  </si>
  <si>
    <t>2610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</si>
  <si>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</si>
  <si>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</si>
  <si>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2120</t>
  </si>
  <si>
    <t>Капітальне будівництво (придбання) інших об`єктів</t>
  </si>
  <si>
    <t>Природоохоронні заходи за рахунок цільових фондів</t>
  </si>
  <si>
    <t>Інші заходи громадського порядку та безпеки</t>
  </si>
  <si>
    <t>до плану на рік, затвердж. місц.радами з урах змін</t>
  </si>
  <si>
    <t xml:space="preserve">ВСЬОГО доходів загального фонду </t>
  </si>
  <si>
    <t xml:space="preserve">ВСЬОГО доходів загального фонду ( без урахування трансфертів) </t>
  </si>
  <si>
    <t>0450200000</t>
  </si>
  <si>
    <t>25020000</t>
  </si>
  <si>
    <t>25020100</t>
  </si>
  <si>
    <t>25020200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</si>
  <si>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</si>
  <si>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</si>
  <si>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Інші джерела власних надходжень бюджетних установ</t>
  </si>
  <si>
    <t>Благодійні внески, гранти та дарунки</t>
  </si>
  <si>
    <t>Офіційні трансферти</t>
  </si>
  <si>
    <t xml:space="preserve">ВСЬОГО доходів спеціального фонду ( без урахування трансфертів) </t>
  </si>
  <si>
    <t>Видатки</t>
  </si>
  <si>
    <t>Доходи загального  та спеціального фонду:</t>
  </si>
  <si>
    <t>Капітальний ремонт інших об'єктів</t>
  </si>
  <si>
    <t>Надання освіти за рахунок субвенції з державного бюджету місцевим бюджетам на надання державної підтримки особам з особливими потребами</t>
  </si>
  <si>
    <t>Транспорт та транспортна інфраструктура, дорожнє господарство</t>
  </si>
  <si>
    <t>Податок на доходи фізичних осіб у вигляді мінімального податкового зобов`язання, що підлягає сплаті фізичними особами</t>
  </si>
  <si>
    <t>11011300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</si>
  <si>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</si>
  <si>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</si>
  <si>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Надходження бюджетних установ від реалізації в установленому порядку майна (крім нерухомого майна)</t>
  </si>
  <si>
    <t xml:space="preserve">Начальник фінансового відділу                                                  </t>
  </si>
  <si>
    <t>Уточнений план на 2024 рік, грн.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</si>
  <si>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</si>
  <si>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Оксаня ВИХОДЦЕВА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</si>
  <si>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</si>
  <si>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</si>
  <si>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11020000</t>
  </si>
  <si>
    <t>11020200</t>
  </si>
  <si>
    <t>Субвенція з місцевого бюджету за рахунок залишку коштів освітньої субвенції, що утворився на початок бюджетного періоду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</si>
  <si>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</si>
  <si>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22010300</t>
  </si>
  <si>
    <t xml:space="preserve">  ЗВІТ</t>
  </si>
  <si>
    <t xml:space="preserve">про виконання бюджету Богданівської сільської  територіальної громади  за 9 місяців 2024 року                                                                                                                               </t>
  </si>
  <si>
    <t>Уточнений план на січень- вересень 2024 рік, грн.</t>
  </si>
  <si>
    <t xml:space="preserve"> до уточненого плану на січень-вересень 2024р., грн.</t>
  </si>
  <si>
    <t>Відхилення (+,-)   факт від  ут.плану за січень-вересень., грн.</t>
  </si>
  <si>
    <t>Капітальні трансферти населенню</t>
  </si>
  <si>
    <t>Відхилення (+,-)   факт від  ут.плану за січень-вересень, грн.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</si>
  <si>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</si>
  <si>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</t>
  </si>
  <si>
    <t>Субвенція з державного бюджету місцевим бюджетам на задоволення потреб у забезпеченні безпечного освітнього середовища</t>
  </si>
  <si>
    <t>Додаток 1                                                       ПРОЄКТ до  рішення  «Про затвердження звіту про виконання бюджету Богданівської сільської територіальної громади за 9 місяців 2024 року»"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</si>
</sst>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6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color theme="1"/>
      <name val="Calibri"/>
      <family val="2"/>
      <charset val="1"/>
      <scheme val="minor"/>
    </font>
    <font>
      <i/>
      <sz val="10"/>
      <name val="Arial"/>
      <family val="2"/>
      <charset val="204"/>
    </font>
    <font>
      <sz val="11"/>
      <name val="Calibri"/>
      <family val="2"/>
      <charset val="1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i/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D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4" fillId="0" borderId="0"/>
    <xf numFmtId="0" fontId="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" fontId="7" fillId="0" borderId="0" xfId="0" applyNumberFormat="1" applyFont="1"/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0" fontId="14" fillId="0" borderId="1" xfId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1" xfId="1" applyFont="1" applyBorder="1" applyAlignment="1">
      <alignment horizontal="center" vertical="center"/>
    </xf>
    <xf numFmtId="4" fontId="7" fillId="5" borderId="1" xfId="0" applyNumberFormat="1" applyFont="1" applyFill="1" applyBorder="1" applyAlignment="1">
      <alignment vertical="center"/>
    </xf>
    <xf numFmtId="165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1" xfId="5" applyBorder="1" applyAlignment="1">
      <alignment horizontal="center" vertical="center"/>
    </xf>
    <xf numFmtId="0" fontId="21" fillId="5" borderId="1" xfId="5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5" fillId="0" borderId="1" xfId="5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165" fontId="22" fillId="0" borderId="1" xfId="0" applyNumberFormat="1" applyFont="1" applyFill="1" applyBorder="1" applyAlignment="1">
      <alignment vertical="center"/>
    </xf>
    <xf numFmtId="0" fontId="4" fillId="0" borderId="1" xfId="5" applyBorder="1" applyAlignment="1">
      <alignment vertical="center"/>
    </xf>
    <xf numFmtId="0" fontId="4" fillId="0" borderId="1" xfId="5" applyBorder="1" applyAlignment="1">
      <alignment vertical="center" wrapText="1"/>
    </xf>
    <xf numFmtId="4" fontId="4" fillId="0" borderId="1" xfId="5" applyNumberFormat="1" applyBorder="1" applyAlignment="1">
      <alignment vertical="center"/>
    </xf>
    <xf numFmtId="0" fontId="4" fillId="0" borderId="1" xfId="5" applyBorder="1" applyAlignment="1">
      <alignment horizontal="center" vertical="center"/>
    </xf>
    <xf numFmtId="4" fontId="21" fillId="5" borderId="1" xfId="5" applyNumberFormat="1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20" fillId="0" borderId="0" xfId="0" applyFont="1" applyFill="1" applyBorder="1" applyAlignment="1">
      <alignment vertical="center"/>
    </xf>
    <xf numFmtId="0" fontId="23" fillId="0" borderId="1" xfId="5" applyFont="1" applyFill="1" applyBorder="1" applyAlignment="1">
      <alignment horizontal="center" vertical="center"/>
    </xf>
    <xf numFmtId="0" fontId="20" fillId="0" borderId="0" xfId="0" applyFont="1" applyFill="1"/>
    <xf numFmtId="0" fontId="0" fillId="0" borderId="0" xfId="0" applyFill="1" applyBorder="1" applyAlignment="1">
      <alignment vertical="center"/>
    </xf>
    <xf numFmtId="0" fontId="4" fillId="0" borderId="1" xfId="5" applyFill="1" applyBorder="1" applyAlignment="1">
      <alignment horizontal="center" vertical="center"/>
    </xf>
    <xf numFmtId="0" fontId="0" fillId="0" borderId="0" xfId="0" applyFill="1"/>
    <xf numFmtId="4" fontId="24" fillId="3" borderId="4" xfId="0" applyNumberFormat="1" applyFont="1" applyFill="1" applyBorder="1" applyAlignment="1">
      <alignment vertical="center"/>
    </xf>
    <xf numFmtId="4" fontId="24" fillId="3" borderId="4" xfId="0" applyNumberFormat="1" applyFont="1" applyFill="1" applyBorder="1" applyAlignment="1">
      <alignment vertical="center" wrapText="1"/>
    </xf>
    <xf numFmtId="4" fontId="24" fillId="3" borderId="13" xfId="0" applyNumberFormat="1" applyFont="1" applyFill="1" applyBorder="1" applyAlignment="1">
      <alignment vertical="center"/>
    </xf>
    <xf numFmtId="4" fontId="24" fillId="3" borderId="6" xfId="0" applyNumberFormat="1" applyFont="1" applyFill="1" applyBorder="1" applyAlignment="1">
      <alignment vertical="center"/>
    </xf>
    <xf numFmtId="165" fontId="24" fillId="3" borderId="13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4" fontId="15" fillId="0" borderId="0" xfId="0" applyNumberFormat="1" applyFont="1"/>
    <xf numFmtId="49" fontId="7" fillId="2" borderId="1" xfId="0" applyNumberFormat="1" applyFont="1" applyFill="1" applyBorder="1" applyAlignment="1">
      <alignment vertical="center" wrapText="1"/>
    </xf>
    <xf numFmtId="165" fontId="7" fillId="2" borderId="1" xfId="0" applyNumberFormat="1" applyFont="1" applyFill="1" applyBorder="1" applyAlignment="1">
      <alignment vertical="center" wrapText="1"/>
    </xf>
    <xf numFmtId="4" fontId="3" fillId="0" borderId="1" xfId="6" applyNumberFormat="1" applyBorder="1" applyAlignment="1">
      <alignment vertical="center"/>
    </xf>
    <xf numFmtId="165" fontId="7" fillId="0" borderId="1" xfId="0" applyNumberFormat="1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2" fillId="0" borderId="1" xfId="7" applyBorder="1" applyAlignment="1">
      <alignment vertical="center" wrapText="1"/>
    </xf>
    <xf numFmtId="4" fontId="2" fillId="0" borderId="1" xfId="7" applyNumberFormat="1" applyBorder="1" applyAlignment="1">
      <alignment vertical="center"/>
    </xf>
    <xf numFmtId="0" fontId="2" fillId="0" borderId="1" xfId="7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8" applyBorder="1" applyAlignment="1">
      <alignment vertical="center" wrapText="1"/>
    </xf>
    <xf numFmtId="0" fontId="1" fillId="0" borderId="1" xfId="8" applyBorder="1" applyAlignment="1">
      <alignment vertical="center" wrapText="1"/>
    </xf>
    <xf numFmtId="4" fontId="1" fillId="0" borderId="1" xfId="8" applyNumberFormat="1" applyBorder="1" applyAlignment="1">
      <alignment vertical="center"/>
    </xf>
    <xf numFmtId="4" fontId="22" fillId="0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 wrapText="1"/>
    </xf>
    <xf numFmtId="0" fontId="19" fillId="4" borderId="2" xfId="1" applyFont="1" applyFill="1" applyBorder="1" applyAlignment="1">
      <alignment horizontal="left" vertical="center" wrapText="1"/>
    </xf>
    <xf numFmtId="0" fontId="19" fillId="4" borderId="11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left" vertical="center" wrapText="1"/>
    </xf>
    <xf numFmtId="0" fontId="17" fillId="4" borderId="11" xfId="1" applyFont="1" applyFill="1" applyBorder="1" applyAlignment="1">
      <alignment horizontal="left" vertical="center" wrapText="1"/>
    </xf>
    <xf numFmtId="0" fontId="17" fillId="4" borderId="12" xfId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2" fontId="13" fillId="0" borderId="0" xfId="0" applyNumberFormat="1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Fill="1" applyAlignment="1" applyProtection="1">
      <alignment horizont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Обычный 6" xfId="6"/>
    <cellStyle name="Обычный 7" xfId="7"/>
    <cellStyle name="Обычный 8" xfId="8"/>
  </cellStyles>
  <dxfs count="19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BDFFFF"/>
      <color rgb="FFA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abSelected="1" topLeftCell="D1" zoomScaleNormal="100" zoomScaleSheetLayoutView="80" workbookViewId="0">
      <selection activeCell="E1" sqref="E1"/>
    </sheetView>
  </sheetViews>
  <sheetFormatPr defaultRowHeight="15" x14ac:dyDescent="0.25"/>
  <cols>
    <col min="1" max="1" width="4.85546875" hidden="1" customWidth="1"/>
    <col min="2" max="2" width="4.85546875" style="10" hidden="1" customWidth="1"/>
    <col min="3" max="3" width="12.28515625" style="10" hidden="1" customWidth="1"/>
    <col min="4" max="4" width="34.140625" style="1" customWidth="1"/>
    <col min="5" max="5" width="15" style="2" customWidth="1"/>
    <col min="6" max="6" width="14.5703125" style="2" customWidth="1"/>
    <col min="7" max="7" width="16" style="2" customWidth="1"/>
    <col min="8" max="8" width="14.5703125" style="2" customWidth="1"/>
    <col min="9" max="9" width="12.140625" customWidth="1"/>
    <col min="10" max="10" width="12.85546875" style="2" customWidth="1"/>
    <col min="11" max="11" width="15" style="2" customWidth="1"/>
    <col min="13" max="13" width="12.28515625" bestFit="1" customWidth="1"/>
    <col min="14" max="15" width="14.28515625" bestFit="1" customWidth="1"/>
    <col min="17" max="17" width="9.140625" customWidth="1"/>
  </cols>
  <sheetData>
    <row r="1" spans="1:11" ht="98.25" customHeight="1" x14ac:dyDescent="0.25">
      <c r="B1" s="12"/>
      <c r="D1" s="104"/>
      <c r="I1" s="97" t="s">
        <v>219</v>
      </c>
      <c r="J1" s="98"/>
      <c r="K1" s="98"/>
    </row>
    <row r="2" spans="1:11" ht="20.25" x14ac:dyDescent="0.3">
      <c r="B2" s="99" t="s">
        <v>209</v>
      </c>
      <c r="C2" s="99"/>
      <c r="D2" s="99"/>
      <c r="E2" s="99"/>
      <c r="F2" s="99"/>
      <c r="G2" s="99"/>
      <c r="H2" s="99"/>
      <c r="I2" s="99"/>
      <c r="J2" s="99"/>
      <c r="K2" s="99"/>
    </row>
    <row r="3" spans="1:11" ht="18.75" x14ac:dyDescent="0.3">
      <c r="B3" s="100" t="s">
        <v>210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 ht="18.75" x14ac:dyDescent="0.3">
      <c r="B4" s="18"/>
      <c r="C4" s="17"/>
      <c r="D4" s="17"/>
      <c r="E4" s="17"/>
      <c r="F4" s="17"/>
      <c r="G4" s="17"/>
      <c r="H4" s="17"/>
      <c r="J4" s="17"/>
      <c r="K4" s="17"/>
    </row>
    <row r="5" spans="1:11" ht="18" customHeight="1" x14ac:dyDescent="0.25">
      <c r="E5" s="3"/>
      <c r="F5" s="3"/>
      <c r="G5" s="101" t="s">
        <v>101</v>
      </c>
      <c r="H5" s="101"/>
      <c r="J5" s="4" t="s">
        <v>0</v>
      </c>
    </row>
    <row r="6" spans="1:11" ht="18" customHeight="1" x14ac:dyDescent="0.25">
      <c r="B6" s="33"/>
      <c r="C6" s="33"/>
      <c r="D6" s="74" t="s">
        <v>189</v>
      </c>
      <c r="E6" s="74"/>
      <c r="F6" s="74"/>
      <c r="G6" s="74"/>
      <c r="H6" s="74"/>
      <c r="I6" s="74"/>
      <c r="J6" s="74"/>
      <c r="K6" s="74"/>
    </row>
    <row r="7" spans="1:11" x14ac:dyDescent="0.25">
      <c r="A7" s="5"/>
      <c r="B7" s="102" t="s">
        <v>1</v>
      </c>
      <c r="C7" s="102" t="s">
        <v>2</v>
      </c>
      <c r="D7" s="78" t="s">
        <v>3</v>
      </c>
      <c r="E7" s="80" t="s">
        <v>99</v>
      </c>
      <c r="F7" s="82" t="s">
        <v>199</v>
      </c>
      <c r="G7" s="82" t="s">
        <v>211</v>
      </c>
      <c r="H7" s="92" t="s">
        <v>98</v>
      </c>
      <c r="I7" s="93" t="s">
        <v>100</v>
      </c>
      <c r="J7" s="93"/>
      <c r="K7" s="94" t="s">
        <v>215</v>
      </c>
    </row>
    <row r="8" spans="1:11" ht="48" x14ac:dyDescent="0.25">
      <c r="A8" s="5"/>
      <c r="B8" s="103"/>
      <c r="C8" s="103"/>
      <c r="D8" s="79"/>
      <c r="E8" s="81"/>
      <c r="F8" s="83"/>
      <c r="G8" s="83"/>
      <c r="H8" s="92"/>
      <c r="I8" s="19" t="s">
        <v>175</v>
      </c>
      <c r="J8" s="20" t="s">
        <v>212</v>
      </c>
      <c r="K8" s="95"/>
    </row>
    <row r="9" spans="1:11" x14ac:dyDescent="0.25">
      <c r="A9" s="6">
        <v>1</v>
      </c>
      <c r="B9" s="11" t="s">
        <v>4</v>
      </c>
      <c r="C9" s="11" t="s">
        <v>5</v>
      </c>
      <c r="D9" s="7" t="s">
        <v>6</v>
      </c>
      <c r="E9" s="8">
        <f>E10+E17+E19+E22+E24+E26+E29+E38+E15</f>
        <v>245608411</v>
      </c>
      <c r="F9" s="30">
        <f t="shared" ref="F9:H9" si="0">F10+F17+F19+F22+F24+F26+F29+F38+F15</f>
        <v>242800735</v>
      </c>
      <c r="G9" s="30">
        <f t="shared" si="0"/>
        <v>178846641</v>
      </c>
      <c r="H9" s="30">
        <f t="shared" si="0"/>
        <v>179271432.63000003</v>
      </c>
      <c r="I9" s="21">
        <f t="shared" ref="I9:I14" si="1">IF(F9=0,0,H9/F9*100)</f>
        <v>73.834798164840819</v>
      </c>
      <c r="J9" s="9">
        <f t="shared" ref="J9:J42" si="2">IF(G9=0,0,H9/G9*100)</f>
        <v>100.23751725367882</v>
      </c>
      <c r="K9" s="9">
        <f t="shared" ref="K9:K42" si="3">H9-G9</f>
        <v>424791.63000002503</v>
      </c>
    </row>
    <row r="10" spans="1:11" ht="30" x14ac:dyDescent="0.25">
      <c r="A10" s="6">
        <v>1</v>
      </c>
      <c r="B10" s="11" t="s">
        <v>4</v>
      </c>
      <c r="C10" s="11" t="s">
        <v>7</v>
      </c>
      <c r="D10" s="7" t="s">
        <v>8</v>
      </c>
      <c r="E10" s="8">
        <f>SUM(E11:E14)</f>
        <v>183789052</v>
      </c>
      <c r="F10" s="30">
        <f>SUM(F11:F14)</f>
        <v>178262576</v>
      </c>
      <c r="G10" s="8">
        <f>SUM(G11:G14)</f>
        <v>130747397</v>
      </c>
      <c r="H10" s="8">
        <f>SUM(H11:H14)</f>
        <v>125298600.83000001</v>
      </c>
      <c r="I10" s="21">
        <f t="shared" si="1"/>
        <v>70.288786149932008</v>
      </c>
      <c r="J10" s="9">
        <f t="shared" si="2"/>
        <v>95.832577707072829</v>
      </c>
      <c r="K10" s="9">
        <f t="shared" si="3"/>
        <v>-5448796.1699999869</v>
      </c>
    </row>
    <row r="11" spans="1:11" ht="60" x14ac:dyDescent="0.25">
      <c r="A11" s="6">
        <v>0</v>
      </c>
      <c r="B11" s="11" t="s">
        <v>4</v>
      </c>
      <c r="C11" s="11" t="s">
        <v>9</v>
      </c>
      <c r="D11" s="7" t="s">
        <v>10</v>
      </c>
      <c r="E11" s="8">
        <v>157489052</v>
      </c>
      <c r="F11" s="8">
        <v>154138376</v>
      </c>
      <c r="G11" s="8">
        <v>115230059</v>
      </c>
      <c r="H11" s="8">
        <v>111954814.04000001</v>
      </c>
      <c r="I11" s="21">
        <f t="shared" si="1"/>
        <v>72.632667441624022</v>
      </c>
      <c r="J11" s="9">
        <f>IF(G11=0,0,H11/G11*100)</f>
        <v>97.157647068461543</v>
      </c>
      <c r="K11" s="9">
        <f>H11-G11</f>
        <v>-3275244.9599999934</v>
      </c>
    </row>
    <row r="12" spans="1:11" ht="60" x14ac:dyDescent="0.25">
      <c r="A12" s="6">
        <v>0</v>
      </c>
      <c r="B12" s="11" t="s">
        <v>4</v>
      </c>
      <c r="C12" s="11" t="s">
        <v>11</v>
      </c>
      <c r="D12" s="7" t="s">
        <v>12</v>
      </c>
      <c r="E12" s="8">
        <v>25000000</v>
      </c>
      <c r="F12" s="8">
        <v>22999200</v>
      </c>
      <c r="G12" s="8">
        <v>14767338</v>
      </c>
      <c r="H12" s="8">
        <v>12383657.67</v>
      </c>
      <c r="I12" s="21">
        <f t="shared" si="1"/>
        <v>53.843862699572156</v>
      </c>
      <c r="J12" s="9">
        <f t="shared" si="2"/>
        <v>83.858429122432227</v>
      </c>
      <c r="K12" s="9">
        <f t="shared" si="3"/>
        <v>-2383680.33</v>
      </c>
    </row>
    <row r="13" spans="1:11" ht="60" x14ac:dyDescent="0.25">
      <c r="A13" s="6">
        <v>0</v>
      </c>
      <c r="B13" s="11" t="s">
        <v>4</v>
      </c>
      <c r="C13" s="11" t="s">
        <v>13</v>
      </c>
      <c r="D13" s="7" t="s">
        <v>14</v>
      </c>
      <c r="E13" s="8">
        <v>300000</v>
      </c>
      <c r="F13" s="8">
        <v>300000</v>
      </c>
      <c r="G13" s="8">
        <v>225000</v>
      </c>
      <c r="H13" s="8">
        <v>312633.21999999997</v>
      </c>
      <c r="I13" s="21">
        <f t="shared" si="1"/>
        <v>104.21107333333333</v>
      </c>
      <c r="J13" s="9">
        <f>IF(G13=0,0,H13/G13*100)</f>
        <v>138.94809777777778</v>
      </c>
      <c r="K13" s="9">
        <f>H13-G13</f>
        <v>87633.219999999972</v>
      </c>
    </row>
    <row r="14" spans="1:11" ht="60" x14ac:dyDescent="0.25">
      <c r="A14" s="6">
        <v>0</v>
      </c>
      <c r="B14" s="11" t="s">
        <v>178</v>
      </c>
      <c r="C14" s="11" t="s">
        <v>194</v>
      </c>
      <c r="D14" s="7" t="s">
        <v>193</v>
      </c>
      <c r="E14" s="8">
        <v>1000000</v>
      </c>
      <c r="F14" s="8">
        <v>825000</v>
      </c>
      <c r="G14" s="8">
        <v>525000</v>
      </c>
      <c r="H14" s="8">
        <v>647495.9</v>
      </c>
      <c r="I14" s="21">
        <f t="shared" si="1"/>
        <v>78.484351515151516</v>
      </c>
      <c r="J14" s="9">
        <f>IF(G14=0,0,H14/G14*100)</f>
        <v>123.33255238095238</v>
      </c>
      <c r="K14" s="9">
        <f>H14-G14</f>
        <v>122495.90000000002</v>
      </c>
    </row>
    <row r="15" spans="1:11" x14ac:dyDescent="0.25">
      <c r="A15" s="6">
        <v>1</v>
      </c>
      <c r="B15" s="11" t="s">
        <v>178</v>
      </c>
      <c r="C15" s="11" t="s">
        <v>204</v>
      </c>
      <c r="D15" s="36" t="s">
        <v>202</v>
      </c>
      <c r="E15" s="30">
        <v>0</v>
      </c>
      <c r="F15" s="30">
        <v>800</v>
      </c>
      <c r="G15" s="30">
        <v>800</v>
      </c>
      <c r="H15" s="30">
        <v>800</v>
      </c>
      <c r="I15" s="21">
        <f t="shared" ref="I15:I16" si="4">IF(F15=0,0,H15/F15*100)</f>
        <v>100</v>
      </c>
      <c r="J15" s="9">
        <f t="shared" ref="J15:J16" si="5">IF(G15=0,0,H15/G15*100)</f>
        <v>100</v>
      </c>
      <c r="K15" s="9">
        <f t="shared" ref="K15:K16" si="6">H15-G15</f>
        <v>0</v>
      </c>
    </row>
    <row r="16" spans="1:11" ht="38.25" x14ac:dyDescent="0.25">
      <c r="A16" s="6">
        <v>0</v>
      </c>
      <c r="B16" s="68" t="s">
        <v>178</v>
      </c>
      <c r="C16" s="68" t="s">
        <v>205</v>
      </c>
      <c r="D16" s="66" t="s">
        <v>203</v>
      </c>
      <c r="E16" s="67">
        <v>0</v>
      </c>
      <c r="F16" s="67">
        <v>800</v>
      </c>
      <c r="G16" s="67">
        <v>800</v>
      </c>
      <c r="H16" s="67">
        <v>800</v>
      </c>
      <c r="I16" s="21">
        <f t="shared" si="4"/>
        <v>100</v>
      </c>
      <c r="J16" s="9">
        <f t="shared" si="5"/>
        <v>100</v>
      </c>
      <c r="K16" s="9">
        <f t="shared" si="6"/>
        <v>0</v>
      </c>
    </row>
    <row r="17" spans="1:15" ht="30" x14ac:dyDescent="0.25">
      <c r="A17" s="6">
        <v>1</v>
      </c>
      <c r="B17" s="11" t="s">
        <v>4</v>
      </c>
      <c r="C17" s="11" t="s">
        <v>15</v>
      </c>
      <c r="D17" s="7" t="s">
        <v>16</v>
      </c>
      <c r="E17" s="8">
        <f>E18</f>
        <v>3500</v>
      </c>
      <c r="F17" s="30">
        <f>F18</f>
        <v>2000</v>
      </c>
      <c r="G17" s="8">
        <f>G18</f>
        <v>1000</v>
      </c>
      <c r="H17" s="8">
        <f>H18</f>
        <v>0</v>
      </c>
      <c r="I17" s="21">
        <f>IF(F17=0,0,H17/F17*100)</f>
        <v>0</v>
      </c>
      <c r="J17" s="9">
        <f t="shared" si="2"/>
        <v>0</v>
      </c>
      <c r="K17" s="9">
        <f t="shared" si="3"/>
        <v>-1000</v>
      </c>
    </row>
    <row r="18" spans="1:15" ht="105" x14ac:dyDescent="0.25">
      <c r="A18" s="6">
        <v>0</v>
      </c>
      <c r="B18" s="11" t="s">
        <v>4</v>
      </c>
      <c r="C18" s="11" t="s">
        <v>17</v>
      </c>
      <c r="D18" s="7" t="s">
        <v>18</v>
      </c>
      <c r="E18" s="8">
        <v>3500</v>
      </c>
      <c r="F18" s="8">
        <v>2000</v>
      </c>
      <c r="G18" s="8">
        <v>1000</v>
      </c>
      <c r="H18" s="8">
        <v>0</v>
      </c>
      <c r="I18" s="21">
        <f>IF(F18=0,0,H18/F18*100)</f>
        <v>0</v>
      </c>
      <c r="J18" s="9">
        <f t="shared" si="2"/>
        <v>0</v>
      </c>
      <c r="K18" s="9">
        <f t="shared" si="3"/>
        <v>-1000</v>
      </c>
    </row>
    <row r="19" spans="1:15" ht="45" x14ac:dyDescent="0.25">
      <c r="A19" s="6">
        <v>1</v>
      </c>
      <c r="B19" s="11" t="s">
        <v>4</v>
      </c>
      <c r="C19" s="11" t="s">
        <v>19</v>
      </c>
      <c r="D19" s="7" t="s">
        <v>20</v>
      </c>
      <c r="E19" s="8">
        <f>SUM(E20:E21)</f>
        <v>7620000</v>
      </c>
      <c r="F19" s="30">
        <f>SUM(F20:F21)</f>
        <v>7140000</v>
      </c>
      <c r="G19" s="8">
        <f>SUM(G20:G21)</f>
        <v>5378536</v>
      </c>
      <c r="H19" s="8">
        <f>SUM(H20:H21)</f>
        <v>5900321.25</v>
      </c>
      <c r="I19" s="21">
        <f t="shared" ref="I19" si="7">IF(F19=0,0,H19/F19*100)</f>
        <v>82.637552521008402</v>
      </c>
      <c r="J19" s="9">
        <f t="shared" si="2"/>
        <v>109.70125048898065</v>
      </c>
      <c r="K19" s="9">
        <f t="shared" si="3"/>
        <v>521785.25</v>
      </c>
    </row>
    <row r="20" spans="1:15" ht="60" x14ac:dyDescent="0.25">
      <c r="A20" s="6">
        <v>0</v>
      </c>
      <c r="B20" s="11" t="s">
        <v>4</v>
      </c>
      <c r="C20" s="11" t="s">
        <v>21</v>
      </c>
      <c r="D20" s="7" t="s">
        <v>22</v>
      </c>
      <c r="E20" s="8">
        <v>400</v>
      </c>
      <c r="F20" s="8">
        <v>400</v>
      </c>
      <c r="G20" s="8">
        <v>300</v>
      </c>
      <c r="H20" s="8">
        <v>357.13</v>
      </c>
      <c r="I20" s="21">
        <f t="shared" ref="I20:I93" si="8">IF(F20=0,0,H20/F20*100)</f>
        <v>89.282499999999999</v>
      </c>
      <c r="J20" s="9">
        <f t="shared" si="2"/>
        <v>119.04333333333332</v>
      </c>
      <c r="K20" s="9">
        <f t="shared" si="3"/>
        <v>57.129999999999995</v>
      </c>
    </row>
    <row r="21" spans="1:15" ht="60" x14ac:dyDescent="0.25">
      <c r="A21" s="6">
        <v>0</v>
      </c>
      <c r="B21" s="11" t="s">
        <v>4</v>
      </c>
      <c r="C21" s="11" t="s">
        <v>23</v>
      </c>
      <c r="D21" s="7" t="s">
        <v>24</v>
      </c>
      <c r="E21" s="8">
        <v>7619600</v>
      </c>
      <c r="F21" s="8">
        <v>7139600</v>
      </c>
      <c r="G21" s="8">
        <v>5378236</v>
      </c>
      <c r="H21" s="8">
        <v>5899964.1200000001</v>
      </c>
      <c r="I21" s="21">
        <f t="shared" si="8"/>
        <v>82.637180234186786</v>
      </c>
      <c r="J21" s="9">
        <f t="shared" si="2"/>
        <v>109.70072938413264</v>
      </c>
      <c r="K21" s="9">
        <f t="shared" si="3"/>
        <v>521728.12000000011</v>
      </c>
    </row>
    <row r="22" spans="1:15" ht="45" x14ac:dyDescent="0.25">
      <c r="A22" s="6">
        <v>1</v>
      </c>
      <c r="B22" s="11" t="s">
        <v>4</v>
      </c>
      <c r="C22" s="11" t="s">
        <v>25</v>
      </c>
      <c r="D22" s="7" t="s">
        <v>26</v>
      </c>
      <c r="E22" s="8">
        <f>E23</f>
        <v>3400000</v>
      </c>
      <c r="F22" s="30">
        <f>F23</f>
        <v>2996000</v>
      </c>
      <c r="G22" s="8">
        <f>G23</f>
        <v>2096000</v>
      </c>
      <c r="H22" s="8">
        <f>H23</f>
        <v>1939579.88</v>
      </c>
      <c r="I22" s="21">
        <f t="shared" si="8"/>
        <v>64.738981308411212</v>
      </c>
      <c r="J22" s="9">
        <f t="shared" si="2"/>
        <v>92.537208015267169</v>
      </c>
      <c r="K22" s="9">
        <f t="shared" si="3"/>
        <v>-156420.12000000011</v>
      </c>
    </row>
    <row r="23" spans="1:15" x14ac:dyDescent="0.25">
      <c r="A23" s="6">
        <v>0</v>
      </c>
      <c r="B23" s="11" t="s">
        <v>4</v>
      </c>
      <c r="C23" s="11" t="s">
        <v>27</v>
      </c>
      <c r="D23" s="7" t="s">
        <v>28</v>
      </c>
      <c r="E23" s="8">
        <v>3400000</v>
      </c>
      <c r="F23" s="8">
        <v>2996000</v>
      </c>
      <c r="G23" s="8">
        <v>2096000</v>
      </c>
      <c r="H23" s="8">
        <v>1939579.88</v>
      </c>
      <c r="I23" s="21">
        <f t="shared" si="8"/>
        <v>64.738981308411212</v>
      </c>
      <c r="J23" s="9">
        <f t="shared" si="2"/>
        <v>92.537208015267169</v>
      </c>
      <c r="K23" s="9">
        <f t="shared" si="3"/>
        <v>-156420.12000000011</v>
      </c>
      <c r="M23" s="2"/>
      <c r="N23" s="2"/>
      <c r="O23" s="2"/>
    </row>
    <row r="24" spans="1:15" ht="45" x14ac:dyDescent="0.25">
      <c r="A24" s="6">
        <v>1</v>
      </c>
      <c r="B24" s="11" t="s">
        <v>4</v>
      </c>
      <c r="C24" s="11" t="s">
        <v>29</v>
      </c>
      <c r="D24" s="7" t="s">
        <v>30</v>
      </c>
      <c r="E24" s="8">
        <f>E25</f>
        <v>11092054</v>
      </c>
      <c r="F24" s="30">
        <f>F25</f>
        <v>12777554</v>
      </c>
      <c r="G24" s="8">
        <f>G25</f>
        <v>9988219</v>
      </c>
      <c r="H24" s="8">
        <f>H25</f>
        <v>12372220.210000001</v>
      </c>
      <c r="I24" s="21">
        <f t="shared" si="8"/>
        <v>96.827766957588295</v>
      </c>
      <c r="J24" s="9">
        <f t="shared" si="2"/>
        <v>123.86813114530229</v>
      </c>
      <c r="K24" s="9">
        <f t="shared" si="3"/>
        <v>2384001.2100000009</v>
      </c>
      <c r="M24" s="2"/>
      <c r="N24" s="2"/>
      <c r="O24" s="2"/>
    </row>
    <row r="25" spans="1:15" x14ac:dyDescent="0.25">
      <c r="A25" s="6">
        <v>0</v>
      </c>
      <c r="B25" s="11" t="s">
        <v>4</v>
      </c>
      <c r="C25" s="11" t="s">
        <v>31</v>
      </c>
      <c r="D25" s="7" t="s">
        <v>28</v>
      </c>
      <c r="E25" s="8">
        <v>11092054</v>
      </c>
      <c r="F25" s="8">
        <v>12777554</v>
      </c>
      <c r="G25" s="8">
        <v>9988219</v>
      </c>
      <c r="H25" s="8">
        <v>12372220.210000001</v>
      </c>
      <c r="I25" s="21">
        <f t="shared" si="8"/>
        <v>96.827766957588295</v>
      </c>
      <c r="J25" s="9">
        <f t="shared" si="2"/>
        <v>123.86813114530229</v>
      </c>
      <c r="K25" s="9">
        <f t="shared" si="3"/>
        <v>2384001.2100000009</v>
      </c>
    </row>
    <row r="26" spans="1:15" ht="60" x14ac:dyDescent="0.25">
      <c r="A26" s="6">
        <v>1</v>
      </c>
      <c r="B26" s="11" t="s">
        <v>4</v>
      </c>
      <c r="C26" s="11" t="s">
        <v>32</v>
      </c>
      <c r="D26" s="7" t="s">
        <v>33</v>
      </c>
      <c r="E26" s="8">
        <f>SUM(E27:E28)</f>
        <v>1557855</v>
      </c>
      <c r="F26" s="30">
        <f>SUM(F27:F28)</f>
        <v>1557855</v>
      </c>
      <c r="G26" s="8">
        <f>SUM(G27:G28)</f>
        <v>1166999</v>
      </c>
      <c r="H26" s="8">
        <f>SUM(H27:H28)</f>
        <v>1946649.0999999999</v>
      </c>
      <c r="I26" s="21">
        <f t="shared" si="8"/>
        <v>124.95701461304165</v>
      </c>
      <c r="J26" s="9">
        <f t="shared" si="2"/>
        <v>166.80812065820106</v>
      </c>
      <c r="K26" s="9">
        <f t="shared" si="3"/>
        <v>779650.09999999986</v>
      </c>
    </row>
    <row r="27" spans="1:15" ht="135" x14ac:dyDescent="0.25">
      <c r="A27" s="6">
        <v>0</v>
      </c>
      <c r="B27" s="11" t="s">
        <v>4</v>
      </c>
      <c r="C27" s="11" t="s">
        <v>34</v>
      </c>
      <c r="D27" s="7" t="s">
        <v>35</v>
      </c>
      <c r="E27" s="8">
        <v>1057855</v>
      </c>
      <c r="F27" s="8">
        <v>1077855</v>
      </c>
      <c r="G27" s="8">
        <v>813529</v>
      </c>
      <c r="H27" s="8">
        <v>1514999.69</v>
      </c>
      <c r="I27" s="21">
        <f t="shared" si="8"/>
        <v>140.55691071619094</v>
      </c>
      <c r="J27" s="9">
        <f t="shared" si="2"/>
        <v>186.22565268109679</v>
      </c>
      <c r="K27" s="9">
        <f t="shared" si="3"/>
        <v>701470.69</v>
      </c>
    </row>
    <row r="28" spans="1:15" ht="120" x14ac:dyDescent="0.25">
      <c r="A28" s="6">
        <v>0</v>
      </c>
      <c r="B28" s="11" t="s">
        <v>4</v>
      </c>
      <c r="C28" s="11" t="s">
        <v>36</v>
      </c>
      <c r="D28" s="7" t="s">
        <v>37</v>
      </c>
      <c r="E28" s="8">
        <v>500000</v>
      </c>
      <c r="F28" s="8">
        <v>480000</v>
      </c>
      <c r="G28" s="8">
        <v>353470</v>
      </c>
      <c r="H28" s="8">
        <v>431649.41</v>
      </c>
      <c r="I28" s="21">
        <f t="shared" si="8"/>
        <v>89.92696041666666</v>
      </c>
      <c r="J28" s="9">
        <f t="shared" si="2"/>
        <v>122.11769315642063</v>
      </c>
      <c r="K28" s="9">
        <f t="shared" si="3"/>
        <v>78179.409999999974</v>
      </c>
    </row>
    <row r="29" spans="1:15" x14ac:dyDescent="0.25">
      <c r="A29" s="6">
        <v>1</v>
      </c>
      <c r="B29" s="11" t="s">
        <v>4</v>
      </c>
      <c r="C29" s="11" t="s">
        <v>38</v>
      </c>
      <c r="D29" s="7" t="s">
        <v>39</v>
      </c>
      <c r="E29" s="8">
        <f>SUM(E30:E37)</f>
        <v>25460450</v>
      </c>
      <c r="F29" s="30">
        <f>SUM(F30:F37)</f>
        <v>25878450</v>
      </c>
      <c r="G29" s="8">
        <f>SUM(G30:G37)</f>
        <v>19783455</v>
      </c>
      <c r="H29" s="8">
        <f>SUM(H30:H37)</f>
        <v>21575855.399999999</v>
      </c>
      <c r="I29" s="21">
        <f t="shared" si="8"/>
        <v>83.373831894877782</v>
      </c>
      <c r="J29" s="9">
        <f t="shared" si="2"/>
        <v>109.06009794548019</v>
      </c>
      <c r="K29" s="9">
        <f t="shared" si="3"/>
        <v>1792400.3999999985</v>
      </c>
    </row>
    <row r="30" spans="1:15" ht="75" x14ac:dyDescent="0.25">
      <c r="A30" s="6">
        <v>0</v>
      </c>
      <c r="B30" s="11" t="s">
        <v>4</v>
      </c>
      <c r="C30" s="11" t="s">
        <v>40</v>
      </c>
      <c r="D30" s="7" t="s">
        <v>41</v>
      </c>
      <c r="E30" s="8">
        <v>24000</v>
      </c>
      <c r="F30" s="8">
        <v>39500</v>
      </c>
      <c r="G30" s="8">
        <v>37380</v>
      </c>
      <c r="H30" s="8">
        <v>29506.14</v>
      </c>
      <c r="I30" s="21">
        <f t="shared" si="8"/>
        <v>74.699088607594931</v>
      </c>
      <c r="J30" s="9">
        <f t="shared" si="2"/>
        <v>78.935634028892451</v>
      </c>
      <c r="K30" s="9">
        <f t="shared" si="3"/>
        <v>-7873.8600000000006</v>
      </c>
      <c r="N30" s="2"/>
      <c r="O30" s="2"/>
    </row>
    <row r="31" spans="1:15" ht="75" x14ac:dyDescent="0.25">
      <c r="A31" s="6">
        <v>0</v>
      </c>
      <c r="B31" s="11" t="s">
        <v>4</v>
      </c>
      <c r="C31" s="11" t="s">
        <v>42</v>
      </c>
      <c r="D31" s="7" t="s">
        <v>43</v>
      </c>
      <c r="E31" s="8">
        <v>43000</v>
      </c>
      <c r="F31" s="8">
        <v>51600</v>
      </c>
      <c r="G31" s="8">
        <v>44600</v>
      </c>
      <c r="H31" s="8">
        <v>61612.22</v>
      </c>
      <c r="I31" s="9">
        <f t="shared" si="8"/>
        <v>119.40352713178295</v>
      </c>
      <c r="J31" s="9">
        <f t="shared" si="2"/>
        <v>138.14399103139016</v>
      </c>
      <c r="K31" s="9">
        <f t="shared" si="3"/>
        <v>17012.22</v>
      </c>
    </row>
    <row r="32" spans="1:15" ht="75" x14ac:dyDescent="0.25">
      <c r="A32" s="6">
        <v>0</v>
      </c>
      <c r="B32" s="11" t="s">
        <v>4</v>
      </c>
      <c r="C32" s="11" t="s">
        <v>44</v>
      </c>
      <c r="D32" s="7" t="s">
        <v>45</v>
      </c>
      <c r="E32" s="8">
        <v>1659000</v>
      </c>
      <c r="F32" s="8">
        <v>1650900</v>
      </c>
      <c r="G32" s="8">
        <v>1231195</v>
      </c>
      <c r="H32" s="8">
        <v>1306318.8899999999</v>
      </c>
      <c r="I32" s="9">
        <f t="shared" si="8"/>
        <v>79.127681264764675</v>
      </c>
      <c r="J32" s="9">
        <f t="shared" si="2"/>
        <v>106.10170525383876</v>
      </c>
      <c r="K32" s="9">
        <f t="shared" si="3"/>
        <v>75123.889999999898</v>
      </c>
      <c r="M32" s="2"/>
      <c r="N32" s="2"/>
      <c r="O32" s="2"/>
    </row>
    <row r="33" spans="1:15" ht="30" x14ac:dyDescent="0.25">
      <c r="A33" s="6">
        <v>0</v>
      </c>
      <c r="B33" s="11" t="s">
        <v>4</v>
      </c>
      <c r="C33" s="11" t="s">
        <v>46</v>
      </c>
      <c r="D33" s="7" t="s">
        <v>47</v>
      </c>
      <c r="E33" s="8">
        <v>8040960</v>
      </c>
      <c r="F33" s="8">
        <v>8024960</v>
      </c>
      <c r="G33" s="8">
        <v>6014660</v>
      </c>
      <c r="H33" s="8">
        <v>6061691.8099999996</v>
      </c>
      <c r="I33" s="9">
        <f t="shared" si="8"/>
        <v>75.535476936956698</v>
      </c>
      <c r="J33" s="9">
        <f t="shared" si="2"/>
        <v>100.78195292834506</v>
      </c>
      <c r="K33" s="9">
        <f t="shared" si="3"/>
        <v>47031.80999999959</v>
      </c>
      <c r="M33" s="2"/>
      <c r="N33" s="2"/>
      <c r="O33" s="2"/>
    </row>
    <row r="34" spans="1:15" x14ac:dyDescent="0.25">
      <c r="A34" s="6">
        <v>0</v>
      </c>
      <c r="B34" s="11" t="s">
        <v>4</v>
      </c>
      <c r="C34" s="11" t="s">
        <v>48</v>
      </c>
      <c r="D34" s="7" t="s">
        <v>49</v>
      </c>
      <c r="E34" s="8">
        <v>13857490</v>
      </c>
      <c r="F34" s="8">
        <v>13857490</v>
      </c>
      <c r="G34" s="8">
        <v>10476870</v>
      </c>
      <c r="H34" s="8">
        <v>11988902.59</v>
      </c>
      <c r="I34" s="9">
        <f t="shared" si="8"/>
        <v>86.515686390536814</v>
      </c>
      <c r="J34" s="9">
        <f t="shared" si="2"/>
        <v>114.43210224045922</v>
      </c>
      <c r="K34" s="9">
        <f t="shared" si="3"/>
        <v>1512032.5899999999</v>
      </c>
      <c r="M34" s="2"/>
    </row>
    <row r="35" spans="1:15" ht="30" x14ac:dyDescent="0.25">
      <c r="A35" s="6">
        <v>0</v>
      </c>
      <c r="B35" s="11" t="s">
        <v>4</v>
      </c>
      <c r="C35" s="11" t="s">
        <v>50</v>
      </c>
      <c r="D35" s="7" t="s">
        <v>51</v>
      </c>
      <c r="E35" s="8">
        <v>890200</v>
      </c>
      <c r="F35" s="8">
        <v>831400</v>
      </c>
      <c r="G35" s="8">
        <v>641400</v>
      </c>
      <c r="H35" s="8">
        <v>643079.92000000004</v>
      </c>
      <c r="I35" s="9">
        <f t="shared" si="8"/>
        <v>77.349040173201828</v>
      </c>
      <c r="J35" s="9">
        <f t="shared" si="2"/>
        <v>100.26191456189586</v>
      </c>
      <c r="K35" s="9">
        <f t="shared" si="3"/>
        <v>1679.9200000000419</v>
      </c>
      <c r="M35" s="2"/>
    </row>
    <row r="36" spans="1:15" x14ac:dyDescent="0.25">
      <c r="A36" s="6">
        <v>0</v>
      </c>
      <c r="B36" s="11" t="s">
        <v>4</v>
      </c>
      <c r="C36" s="11" t="s">
        <v>52</v>
      </c>
      <c r="D36" s="7" t="s">
        <v>53</v>
      </c>
      <c r="E36" s="8">
        <v>920800</v>
      </c>
      <c r="F36" s="8">
        <v>1416350</v>
      </c>
      <c r="G36" s="8">
        <v>1331100</v>
      </c>
      <c r="H36" s="8">
        <v>1465993.83</v>
      </c>
      <c r="I36" s="9">
        <f t="shared" si="8"/>
        <v>103.50505383556326</v>
      </c>
      <c r="J36" s="9">
        <f t="shared" si="2"/>
        <v>110.13401171963038</v>
      </c>
      <c r="K36" s="9">
        <f t="shared" si="3"/>
        <v>134893.83000000007</v>
      </c>
    </row>
    <row r="37" spans="1:15" ht="30" x14ac:dyDescent="0.25">
      <c r="A37" s="6">
        <v>0</v>
      </c>
      <c r="B37" s="11" t="s">
        <v>4</v>
      </c>
      <c r="C37" s="11" t="s">
        <v>54</v>
      </c>
      <c r="D37" s="7" t="s">
        <v>55</v>
      </c>
      <c r="E37" s="8">
        <v>25000</v>
      </c>
      <c r="F37" s="8">
        <v>6250</v>
      </c>
      <c r="G37" s="8">
        <v>6250</v>
      </c>
      <c r="H37" s="8">
        <v>18750</v>
      </c>
      <c r="I37" s="9">
        <f t="shared" si="8"/>
        <v>300</v>
      </c>
      <c r="J37" s="9">
        <f t="shared" si="2"/>
        <v>300</v>
      </c>
      <c r="K37" s="9">
        <f t="shared" si="3"/>
        <v>12500</v>
      </c>
    </row>
    <row r="38" spans="1:15" x14ac:dyDescent="0.25">
      <c r="A38" s="6">
        <v>1</v>
      </c>
      <c r="B38" s="11" t="s">
        <v>4</v>
      </c>
      <c r="C38" s="11" t="s">
        <v>56</v>
      </c>
      <c r="D38" s="7" t="s">
        <v>57</v>
      </c>
      <c r="E38" s="8">
        <f>SUM(E39:E41)</f>
        <v>12685500</v>
      </c>
      <c r="F38" s="30">
        <f>SUM(F39:F41)</f>
        <v>14185500</v>
      </c>
      <c r="G38" s="8">
        <f>SUM(G39:G41)</f>
        <v>9684235</v>
      </c>
      <c r="H38" s="8">
        <f>SUM(H39:H41)</f>
        <v>10237405.960000001</v>
      </c>
      <c r="I38" s="9">
        <f t="shared" si="8"/>
        <v>72.168100948151292</v>
      </c>
      <c r="J38" s="9">
        <f t="shared" si="2"/>
        <v>105.71207699937064</v>
      </c>
      <c r="K38" s="9">
        <f t="shared" si="3"/>
        <v>553170.96000000089</v>
      </c>
    </row>
    <row r="39" spans="1:15" x14ac:dyDescent="0.25">
      <c r="A39" s="6">
        <v>0</v>
      </c>
      <c r="B39" s="11" t="s">
        <v>4</v>
      </c>
      <c r="C39" s="11" t="s">
        <v>58</v>
      </c>
      <c r="D39" s="7" t="s">
        <v>59</v>
      </c>
      <c r="E39" s="8">
        <v>700000</v>
      </c>
      <c r="F39" s="8">
        <v>398000</v>
      </c>
      <c r="G39" s="8">
        <v>261975</v>
      </c>
      <c r="H39" s="8">
        <v>202283.18</v>
      </c>
      <c r="I39" s="9">
        <f t="shared" si="8"/>
        <v>50.824919597989947</v>
      </c>
      <c r="J39" s="9">
        <f t="shared" si="2"/>
        <v>77.21468842446798</v>
      </c>
      <c r="K39" s="9">
        <f t="shared" si="3"/>
        <v>-59691.820000000007</v>
      </c>
    </row>
    <row r="40" spans="1:15" x14ac:dyDescent="0.25">
      <c r="A40" s="6">
        <v>0</v>
      </c>
      <c r="B40" s="11" t="s">
        <v>4</v>
      </c>
      <c r="C40" s="11" t="s">
        <v>60</v>
      </c>
      <c r="D40" s="7" t="s">
        <v>61</v>
      </c>
      <c r="E40" s="8">
        <v>3070000</v>
      </c>
      <c r="F40" s="8">
        <v>4622000</v>
      </c>
      <c r="G40" s="8">
        <v>3798300</v>
      </c>
      <c r="H40" s="8">
        <v>4197724.04</v>
      </c>
      <c r="I40" s="9">
        <f t="shared" si="8"/>
        <v>90.820511466897443</v>
      </c>
      <c r="J40" s="9">
        <f t="shared" si="2"/>
        <v>110.51586341257931</v>
      </c>
      <c r="K40" s="9">
        <f t="shared" si="3"/>
        <v>399424.04000000004</v>
      </c>
    </row>
    <row r="41" spans="1:15" ht="105" x14ac:dyDescent="0.25">
      <c r="A41" s="6">
        <v>0</v>
      </c>
      <c r="B41" s="11" t="s">
        <v>4</v>
      </c>
      <c r="C41" s="11" t="s">
        <v>62</v>
      </c>
      <c r="D41" s="7" t="s">
        <v>63</v>
      </c>
      <c r="E41" s="8">
        <v>8915500</v>
      </c>
      <c r="F41" s="8">
        <v>9165500</v>
      </c>
      <c r="G41" s="8">
        <v>5623960</v>
      </c>
      <c r="H41" s="8">
        <v>5837398.7400000002</v>
      </c>
      <c r="I41" s="9">
        <f t="shared" si="8"/>
        <v>63.688819377011619</v>
      </c>
      <c r="J41" s="9">
        <f t="shared" si="2"/>
        <v>103.7951681733156</v>
      </c>
      <c r="K41" s="9">
        <f t="shared" si="3"/>
        <v>213438.74000000022</v>
      </c>
    </row>
    <row r="42" spans="1:15" x14ac:dyDescent="0.25">
      <c r="A42" s="6">
        <v>1</v>
      </c>
      <c r="B42" s="11" t="s">
        <v>4</v>
      </c>
      <c r="C42" s="11" t="s">
        <v>64</v>
      </c>
      <c r="D42" s="7" t="s">
        <v>65</v>
      </c>
      <c r="E42" s="30">
        <f>E43+E46+E52+E55+E56+E50</f>
        <v>208200</v>
      </c>
      <c r="F42" s="30">
        <f t="shared" ref="F42:H42" si="9">F43+F46+F52+F55+F56+F50</f>
        <v>563370</v>
      </c>
      <c r="G42" s="30">
        <f t="shared" si="9"/>
        <v>505090</v>
      </c>
      <c r="H42" s="30">
        <f t="shared" si="9"/>
        <v>736619.67999999993</v>
      </c>
      <c r="I42" s="9">
        <f t="shared" si="8"/>
        <v>130.75237943092461</v>
      </c>
      <c r="J42" s="9">
        <f t="shared" si="2"/>
        <v>145.839292007365</v>
      </c>
      <c r="K42" s="9">
        <f t="shared" si="3"/>
        <v>231529.67999999993</v>
      </c>
      <c r="M42" s="2"/>
    </row>
    <row r="43" spans="1:15" x14ac:dyDescent="0.25">
      <c r="A43" s="6">
        <v>1</v>
      </c>
      <c r="B43" s="11" t="s">
        <v>4</v>
      </c>
      <c r="C43" s="11" t="s">
        <v>66</v>
      </c>
      <c r="D43" s="7" t="s">
        <v>67</v>
      </c>
      <c r="E43" s="8">
        <f>E44+E45</f>
        <v>1200</v>
      </c>
      <c r="F43" s="30">
        <f>F44+F45</f>
        <v>1200</v>
      </c>
      <c r="G43" s="30">
        <f>G44+G45</f>
        <v>0</v>
      </c>
      <c r="H43" s="30">
        <f>H44+H45</f>
        <v>4209</v>
      </c>
      <c r="I43" s="9">
        <f>IF(F43=0,0,H43/F43*100)</f>
        <v>350.75</v>
      </c>
      <c r="J43" s="9">
        <f>IF(G43=0,0,H43/G43*100)</f>
        <v>0</v>
      </c>
      <c r="K43" s="9">
        <f>H43-G43</f>
        <v>4209</v>
      </c>
    </row>
    <row r="44" spans="1:15" ht="30" x14ac:dyDescent="0.25">
      <c r="A44" s="6">
        <v>0</v>
      </c>
      <c r="B44" s="11" t="s">
        <v>4</v>
      </c>
      <c r="C44" s="11" t="s">
        <v>68</v>
      </c>
      <c r="D44" s="7" t="s">
        <v>69</v>
      </c>
      <c r="E44" s="8">
        <v>1200</v>
      </c>
      <c r="F44" s="8">
        <v>1200</v>
      </c>
      <c r="G44" s="8">
        <v>0</v>
      </c>
      <c r="H44" s="8">
        <v>709</v>
      </c>
      <c r="I44" s="9">
        <f t="shared" si="8"/>
        <v>59.083333333333329</v>
      </c>
      <c r="J44" s="9">
        <f t="shared" ref="J44:J64" si="10">IF(G44=0,0,H44/G44*100)</f>
        <v>0</v>
      </c>
      <c r="K44" s="9">
        <f t="shared" ref="K44:K177" si="11">H44-G44</f>
        <v>709</v>
      </c>
    </row>
    <row r="45" spans="1:15" ht="102" x14ac:dyDescent="0.25">
      <c r="A45" s="6"/>
      <c r="B45" s="11"/>
      <c r="C45" s="11"/>
      <c r="D45" s="70" t="s">
        <v>216</v>
      </c>
      <c r="E45" s="8">
        <v>0</v>
      </c>
      <c r="F45" s="8">
        <v>0</v>
      </c>
      <c r="G45" s="8">
        <v>0</v>
      </c>
      <c r="H45" s="8">
        <v>3500</v>
      </c>
      <c r="I45" s="9">
        <f t="shared" ref="I45" si="12">IF(F45=0,0,H45/F45*100)</f>
        <v>0</v>
      </c>
      <c r="J45" s="9">
        <f t="shared" ref="J45" si="13">IF(G45=0,0,H45/G45*100)</f>
        <v>0</v>
      </c>
      <c r="K45" s="9">
        <f t="shared" si="11"/>
        <v>3500</v>
      </c>
    </row>
    <row r="46" spans="1:15" ht="30" x14ac:dyDescent="0.25">
      <c r="A46" s="6">
        <v>1</v>
      </c>
      <c r="B46" s="11" t="s">
        <v>4</v>
      </c>
      <c r="C46" s="11" t="s">
        <v>70</v>
      </c>
      <c r="D46" s="7" t="s">
        <v>71</v>
      </c>
      <c r="E46" s="30">
        <f>E48+E49+E47</f>
        <v>185000</v>
      </c>
      <c r="F46" s="30">
        <f t="shared" ref="F46:H46" si="14">F48+F49+F47</f>
        <v>191200</v>
      </c>
      <c r="G46" s="30">
        <f t="shared" si="14"/>
        <v>141100</v>
      </c>
      <c r="H46" s="30">
        <f t="shared" si="14"/>
        <v>337374.52</v>
      </c>
      <c r="I46" s="9">
        <f>IF(F46=0,0,H46/F46*100)</f>
        <v>176.45110878661089</v>
      </c>
      <c r="J46" s="9">
        <f>IF(G46=0,0,H46/G46*100)</f>
        <v>239.10313253012049</v>
      </c>
      <c r="K46" s="9">
        <f>H46-G46</f>
        <v>196274.52000000002</v>
      </c>
    </row>
    <row r="47" spans="1:15" ht="75" x14ac:dyDescent="0.25">
      <c r="A47" s="6"/>
      <c r="B47" s="11" t="s">
        <v>178</v>
      </c>
      <c r="C47" s="11" t="s">
        <v>208</v>
      </c>
      <c r="D47" s="7" t="s">
        <v>207</v>
      </c>
      <c r="E47" s="42">
        <v>0</v>
      </c>
      <c r="F47" s="42">
        <v>0</v>
      </c>
      <c r="G47" s="42">
        <v>0</v>
      </c>
      <c r="H47" s="42">
        <v>910</v>
      </c>
      <c r="I47" s="9">
        <f t="shared" ref="I47" si="15">IF(F47=0,0,H47/F47*100)</f>
        <v>0</v>
      </c>
      <c r="J47" s="21">
        <f t="shared" ref="J47" si="16">IF(G47=0,0,H47/G47*100)</f>
        <v>0</v>
      </c>
      <c r="K47" s="9">
        <f t="shared" ref="K47" si="17">H47-G47</f>
        <v>910</v>
      </c>
    </row>
    <row r="48" spans="1:15" ht="30" x14ac:dyDescent="0.25">
      <c r="A48" s="6">
        <v>0</v>
      </c>
      <c r="B48" s="11" t="s">
        <v>4</v>
      </c>
      <c r="C48" s="11" t="s">
        <v>72</v>
      </c>
      <c r="D48" s="7" t="s">
        <v>73</v>
      </c>
      <c r="E48" s="42">
        <v>65000</v>
      </c>
      <c r="F48" s="42">
        <v>77700</v>
      </c>
      <c r="G48" s="42">
        <v>60700</v>
      </c>
      <c r="H48" s="42">
        <v>226613.99</v>
      </c>
      <c r="I48" s="9">
        <f t="shared" si="8"/>
        <v>291.65249678249677</v>
      </c>
      <c r="J48" s="21">
        <f t="shared" si="10"/>
        <v>373.33441515650742</v>
      </c>
      <c r="K48" s="9">
        <f t="shared" si="11"/>
        <v>165913.99</v>
      </c>
    </row>
    <row r="49" spans="1:11" ht="45" x14ac:dyDescent="0.25">
      <c r="A49" s="6">
        <v>0</v>
      </c>
      <c r="B49" s="11" t="s">
        <v>4</v>
      </c>
      <c r="C49" s="11" t="s">
        <v>74</v>
      </c>
      <c r="D49" s="7" t="s">
        <v>75</v>
      </c>
      <c r="E49" s="42">
        <v>120000</v>
      </c>
      <c r="F49" s="42">
        <v>113500</v>
      </c>
      <c r="G49" s="42">
        <v>80400</v>
      </c>
      <c r="H49" s="42">
        <v>109850.53</v>
      </c>
      <c r="I49" s="9">
        <f>IF(F49=0,0,H49/F49*100)</f>
        <v>96.784607929515417</v>
      </c>
      <c r="J49" s="21">
        <f t="shared" si="10"/>
        <v>136.63001243781093</v>
      </c>
      <c r="K49" s="9">
        <f t="shared" si="11"/>
        <v>29450.53</v>
      </c>
    </row>
    <row r="50" spans="1:11" ht="60" x14ac:dyDescent="0.25">
      <c r="A50" s="6">
        <v>1</v>
      </c>
      <c r="B50" s="11">
        <v>450200000</v>
      </c>
      <c r="C50" s="11">
        <v>22080000</v>
      </c>
      <c r="D50" s="7" t="s">
        <v>195</v>
      </c>
      <c r="E50" s="44">
        <f>E51</f>
        <v>14000</v>
      </c>
      <c r="F50" s="44">
        <f t="shared" ref="F50:H50" si="18">F51</f>
        <v>7800</v>
      </c>
      <c r="G50" s="44">
        <f t="shared" si="18"/>
        <v>3900</v>
      </c>
      <c r="H50" s="44">
        <f t="shared" si="18"/>
        <v>0</v>
      </c>
      <c r="I50" s="9">
        <f t="shared" ref="I50:I51" si="19">IF(F50=0,0,H50/F50*100)</f>
        <v>0</v>
      </c>
      <c r="J50" s="21">
        <f t="shared" ref="J50:J51" si="20">IF(G50=0,0,H50/G50*100)</f>
        <v>0</v>
      </c>
      <c r="K50" s="9">
        <f t="shared" ref="K50:K51" si="21">H50-G50</f>
        <v>-3900</v>
      </c>
    </row>
    <row r="51" spans="1:11" ht="60" x14ac:dyDescent="0.25">
      <c r="A51" s="6">
        <v>0</v>
      </c>
      <c r="B51" s="11">
        <v>450200000</v>
      </c>
      <c r="C51" s="11">
        <v>22080400</v>
      </c>
      <c r="D51" s="7" t="s">
        <v>196</v>
      </c>
      <c r="E51" s="42">
        <v>14000</v>
      </c>
      <c r="F51" s="42">
        <v>7800</v>
      </c>
      <c r="G51" s="42">
        <v>3900</v>
      </c>
      <c r="H51" s="42">
        <v>0</v>
      </c>
      <c r="I51" s="9">
        <f t="shared" si="19"/>
        <v>0</v>
      </c>
      <c r="J51" s="21">
        <f t="shared" si="20"/>
        <v>0</v>
      </c>
      <c r="K51" s="9">
        <f t="shared" si="21"/>
        <v>-3900</v>
      </c>
    </row>
    <row r="52" spans="1:11" x14ac:dyDescent="0.25">
      <c r="A52" s="6">
        <v>1</v>
      </c>
      <c r="B52" s="11" t="s">
        <v>4</v>
      </c>
      <c r="C52" s="11" t="s">
        <v>76</v>
      </c>
      <c r="D52" s="7" t="s">
        <v>77</v>
      </c>
      <c r="E52" s="8">
        <f>E53+E54</f>
        <v>8000</v>
      </c>
      <c r="F52" s="30">
        <f>F53+F54</f>
        <v>8000</v>
      </c>
      <c r="G52" s="8">
        <f>G53+G54</f>
        <v>4920</v>
      </c>
      <c r="H52" s="8">
        <f>H53+H54</f>
        <v>22711.850000000002</v>
      </c>
      <c r="I52" s="9">
        <f t="shared" si="8"/>
        <v>283.89812500000005</v>
      </c>
      <c r="J52" s="21">
        <f t="shared" si="10"/>
        <v>461.62296747967491</v>
      </c>
      <c r="K52" s="9">
        <f t="shared" si="11"/>
        <v>17791.850000000002</v>
      </c>
    </row>
    <row r="53" spans="1:11" ht="75" x14ac:dyDescent="0.25">
      <c r="A53" s="6">
        <v>0</v>
      </c>
      <c r="B53" s="11" t="s">
        <v>4</v>
      </c>
      <c r="C53" s="11" t="s">
        <v>78</v>
      </c>
      <c r="D53" s="7" t="s">
        <v>79</v>
      </c>
      <c r="E53" s="8">
        <v>300</v>
      </c>
      <c r="F53" s="8">
        <v>300</v>
      </c>
      <c r="G53" s="8">
        <v>220</v>
      </c>
      <c r="H53" s="8">
        <v>622.11</v>
      </c>
      <c r="I53" s="9">
        <f t="shared" si="8"/>
        <v>207.37</v>
      </c>
      <c r="J53" s="21">
        <f t="shared" si="10"/>
        <v>282.77727272727276</v>
      </c>
      <c r="K53" s="9">
        <f t="shared" si="11"/>
        <v>402.11</v>
      </c>
    </row>
    <row r="54" spans="1:11" ht="60" x14ac:dyDescent="0.25">
      <c r="A54" s="6">
        <v>0</v>
      </c>
      <c r="B54" s="11" t="s">
        <v>4</v>
      </c>
      <c r="C54" s="11" t="s">
        <v>80</v>
      </c>
      <c r="D54" s="7" t="s">
        <v>81</v>
      </c>
      <c r="E54" s="8">
        <v>7700</v>
      </c>
      <c r="F54" s="8">
        <v>7700</v>
      </c>
      <c r="G54" s="8">
        <v>4700</v>
      </c>
      <c r="H54" s="8">
        <v>22089.74</v>
      </c>
      <c r="I54" s="21">
        <f t="shared" si="8"/>
        <v>286.87974025974029</v>
      </c>
      <c r="J54" s="21">
        <f t="shared" si="10"/>
        <v>469.9944680851064</v>
      </c>
      <c r="K54" s="9">
        <f t="shared" si="11"/>
        <v>17389.740000000002</v>
      </c>
    </row>
    <row r="55" spans="1:11" ht="135" x14ac:dyDescent="0.25">
      <c r="A55" s="6">
        <v>1</v>
      </c>
      <c r="B55" s="11" t="s">
        <v>4</v>
      </c>
      <c r="C55" s="11" t="s">
        <v>82</v>
      </c>
      <c r="D55" s="7" t="s">
        <v>83</v>
      </c>
      <c r="E55" s="8">
        <v>0</v>
      </c>
      <c r="F55" s="30">
        <v>0</v>
      </c>
      <c r="G55" s="8">
        <v>0</v>
      </c>
      <c r="H55" s="8">
        <v>12982</v>
      </c>
      <c r="I55" s="21">
        <f t="shared" si="8"/>
        <v>0</v>
      </c>
      <c r="J55" s="21">
        <f t="shared" si="10"/>
        <v>0</v>
      </c>
      <c r="K55" s="9">
        <f t="shared" si="11"/>
        <v>12982</v>
      </c>
    </row>
    <row r="56" spans="1:11" x14ac:dyDescent="0.25">
      <c r="A56" s="6">
        <v>1</v>
      </c>
      <c r="B56" s="11" t="s">
        <v>4</v>
      </c>
      <c r="C56" s="11" t="s">
        <v>84</v>
      </c>
      <c r="D56" s="7" t="s">
        <v>67</v>
      </c>
      <c r="E56" s="8">
        <v>0</v>
      </c>
      <c r="F56" s="30">
        <f>F57</f>
        <v>355170</v>
      </c>
      <c r="G56" s="8">
        <f>G57</f>
        <v>355170</v>
      </c>
      <c r="H56" s="8">
        <f>H57</f>
        <v>359342.31</v>
      </c>
      <c r="I56" s="21">
        <f t="shared" si="8"/>
        <v>101.17473604189541</v>
      </c>
      <c r="J56" s="21">
        <f t="shared" si="10"/>
        <v>101.17473604189541</v>
      </c>
      <c r="K56" s="9">
        <f t="shared" si="11"/>
        <v>4172.3099999999977</v>
      </c>
    </row>
    <row r="57" spans="1:11" x14ac:dyDescent="0.25">
      <c r="A57" s="6">
        <v>0</v>
      </c>
      <c r="B57" s="11" t="s">
        <v>4</v>
      </c>
      <c r="C57" s="11" t="s">
        <v>85</v>
      </c>
      <c r="D57" s="7" t="s">
        <v>67</v>
      </c>
      <c r="E57" s="8">
        <v>0</v>
      </c>
      <c r="F57" s="8">
        <v>355170</v>
      </c>
      <c r="G57" s="8">
        <v>355170</v>
      </c>
      <c r="H57" s="8">
        <v>359342.31</v>
      </c>
      <c r="I57" s="21">
        <f t="shared" si="8"/>
        <v>101.17473604189541</v>
      </c>
      <c r="J57" s="21">
        <f t="shared" si="10"/>
        <v>101.17473604189541</v>
      </c>
      <c r="K57" s="9">
        <f t="shared" si="11"/>
        <v>4172.3099999999977</v>
      </c>
    </row>
    <row r="58" spans="1:11" x14ac:dyDescent="0.25">
      <c r="A58" s="6">
        <v>1</v>
      </c>
      <c r="B58" s="11" t="s">
        <v>4</v>
      </c>
      <c r="C58" s="11" t="s">
        <v>86</v>
      </c>
      <c r="D58" s="7" t="s">
        <v>87</v>
      </c>
      <c r="E58" s="30">
        <f>E59+E61</f>
        <v>38839835</v>
      </c>
      <c r="F58" s="30">
        <f t="shared" ref="F58:H58" si="22">F59+F61</f>
        <v>43100831.979999997</v>
      </c>
      <c r="G58" s="30">
        <f t="shared" si="22"/>
        <v>32900402.48</v>
      </c>
      <c r="H58" s="30">
        <f t="shared" si="22"/>
        <v>32874252.48</v>
      </c>
      <c r="I58" s="21">
        <f t="shared" si="8"/>
        <v>76.27289537068468</v>
      </c>
      <c r="J58" s="21">
        <f t="shared" si="10"/>
        <v>99.92051768966688</v>
      </c>
      <c r="K58" s="9">
        <f t="shared" si="11"/>
        <v>-26150</v>
      </c>
    </row>
    <row r="59" spans="1:11" ht="30" x14ac:dyDescent="0.25">
      <c r="A59" s="6">
        <v>1</v>
      </c>
      <c r="B59" s="11" t="s">
        <v>4</v>
      </c>
      <c r="C59" s="11" t="s">
        <v>88</v>
      </c>
      <c r="D59" s="7" t="s">
        <v>89</v>
      </c>
      <c r="E59" s="8">
        <f>E60</f>
        <v>29730700</v>
      </c>
      <c r="F59" s="30">
        <f>F60</f>
        <v>29537500</v>
      </c>
      <c r="G59" s="8">
        <f>G60</f>
        <v>21674400</v>
      </c>
      <c r="H59" s="8">
        <f>H60</f>
        <v>21674400</v>
      </c>
      <c r="I59" s="21">
        <f t="shared" si="8"/>
        <v>73.379263647905205</v>
      </c>
      <c r="J59" s="21">
        <f t="shared" si="10"/>
        <v>100</v>
      </c>
      <c r="K59" s="9">
        <f t="shared" si="11"/>
        <v>0</v>
      </c>
    </row>
    <row r="60" spans="1:11" ht="30" x14ac:dyDescent="0.25">
      <c r="A60" s="6">
        <v>0</v>
      </c>
      <c r="B60" s="11" t="s">
        <v>4</v>
      </c>
      <c r="C60" s="11" t="s">
        <v>90</v>
      </c>
      <c r="D60" s="7" t="s">
        <v>91</v>
      </c>
      <c r="E60" s="8">
        <v>29730700</v>
      </c>
      <c r="F60" s="8">
        <v>29537500</v>
      </c>
      <c r="G60" s="8">
        <v>21674400</v>
      </c>
      <c r="H60" s="8">
        <v>21674400</v>
      </c>
      <c r="I60" s="21">
        <f t="shared" si="8"/>
        <v>73.379263647905205</v>
      </c>
      <c r="J60" s="21">
        <f t="shared" si="10"/>
        <v>100</v>
      </c>
      <c r="K60" s="9">
        <f t="shared" si="11"/>
        <v>0</v>
      </c>
    </row>
    <row r="61" spans="1:11" ht="30" x14ac:dyDescent="0.25">
      <c r="A61" s="6">
        <v>1</v>
      </c>
      <c r="B61" s="11" t="s">
        <v>4</v>
      </c>
      <c r="C61" s="11" t="s">
        <v>92</v>
      </c>
      <c r="D61" s="7" t="s">
        <v>93</v>
      </c>
      <c r="E61" s="30">
        <f>E63+E64+E62</f>
        <v>9109135</v>
      </c>
      <c r="F61" s="30">
        <f>F63+F64+F62</f>
        <v>13563331.979999999</v>
      </c>
      <c r="G61" s="30">
        <f>G63+G64+G62</f>
        <v>11226002.48</v>
      </c>
      <c r="H61" s="30">
        <f>H63+H64+H62</f>
        <v>11199852.48</v>
      </c>
      <c r="I61" s="21">
        <f>IF(F61=0,0,H61/F61*100)</f>
        <v>82.574491994407424</v>
      </c>
      <c r="J61" s="21">
        <f>IF(G61=0,0,H61/G61*100)</f>
        <v>99.767058665392355</v>
      </c>
      <c r="K61" s="9">
        <f>H61-G61</f>
        <v>-26150</v>
      </c>
    </row>
    <row r="62" spans="1:11" ht="114.75" x14ac:dyDescent="0.25">
      <c r="A62" s="6"/>
      <c r="B62" s="11"/>
      <c r="C62" s="11"/>
      <c r="D62" s="71" t="s">
        <v>217</v>
      </c>
      <c r="E62" s="72">
        <v>0</v>
      </c>
      <c r="F62" s="72">
        <v>3512444.36</v>
      </c>
      <c r="G62" s="72">
        <v>3512444.36</v>
      </c>
      <c r="H62" s="72">
        <v>3512444.36</v>
      </c>
      <c r="I62" s="21">
        <f t="shared" ref="I62" si="23">IF(F62=0,0,H62/F62*100)</f>
        <v>100</v>
      </c>
      <c r="J62" s="21">
        <f t="shared" ref="J62" si="24">IF(G62=0,0,H62/G62*100)</f>
        <v>100</v>
      </c>
      <c r="K62" s="9">
        <f t="shared" ref="K62" si="25">H62-G62</f>
        <v>0</v>
      </c>
    </row>
    <row r="63" spans="1:11" ht="135" x14ac:dyDescent="0.25">
      <c r="A63" s="6">
        <v>0</v>
      </c>
      <c r="B63" s="11" t="s">
        <v>4</v>
      </c>
      <c r="C63" s="11" t="s">
        <v>94</v>
      </c>
      <c r="D63" s="7" t="s">
        <v>95</v>
      </c>
      <c r="E63" s="63">
        <v>0</v>
      </c>
      <c r="F63" s="63">
        <v>523975.62</v>
      </c>
      <c r="G63" s="63">
        <v>273459.12</v>
      </c>
      <c r="H63" s="63">
        <v>273459.12</v>
      </c>
      <c r="I63" s="21">
        <f t="shared" si="8"/>
        <v>52.189283157869056</v>
      </c>
      <c r="J63" s="21">
        <f t="shared" si="10"/>
        <v>100</v>
      </c>
      <c r="K63" s="9">
        <f t="shared" si="11"/>
        <v>0</v>
      </c>
    </row>
    <row r="64" spans="1:11" ht="32.450000000000003" customHeight="1" thickBot="1" x14ac:dyDescent="0.3">
      <c r="A64" s="6">
        <v>0</v>
      </c>
      <c r="B64" s="14" t="s">
        <v>4</v>
      </c>
      <c r="C64" s="14" t="s">
        <v>96</v>
      </c>
      <c r="D64" s="15" t="s">
        <v>97</v>
      </c>
      <c r="E64" s="63">
        <v>9109135</v>
      </c>
      <c r="F64" s="63">
        <v>9526912</v>
      </c>
      <c r="G64" s="63">
        <v>7440099</v>
      </c>
      <c r="H64" s="63">
        <v>7413949</v>
      </c>
      <c r="I64" s="21">
        <f t="shared" si="8"/>
        <v>77.821113494068172</v>
      </c>
      <c r="J64" s="22">
        <f t="shared" si="10"/>
        <v>99.648526182245689</v>
      </c>
      <c r="K64" s="16">
        <f t="shared" si="11"/>
        <v>-26150</v>
      </c>
    </row>
    <row r="65" spans="1:15" ht="42" customHeight="1" thickBot="1" x14ac:dyDescent="0.3">
      <c r="A65" s="13">
        <v>1</v>
      </c>
      <c r="B65" s="52" t="s">
        <v>177</v>
      </c>
      <c r="C65" s="52"/>
      <c r="D65" s="53" t="s">
        <v>177</v>
      </c>
      <c r="E65" s="52">
        <f>E9+E42</f>
        <v>245816611</v>
      </c>
      <c r="F65" s="54">
        <f>F9+F42</f>
        <v>243364105</v>
      </c>
      <c r="G65" s="54">
        <f>G9+G42</f>
        <v>179351731</v>
      </c>
      <c r="H65" s="54">
        <f>H9+H42</f>
        <v>180008052.31000003</v>
      </c>
      <c r="I65" s="56">
        <f>IF(F65=0,0,H65/F65*100)</f>
        <v>73.966558178331198</v>
      </c>
      <c r="J65" s="54">
        <f t="shared" ref="J65" si="26">IF(G65=0,0,H65/G65*100)</f>
        <v>100.36594088406096</v>
      </c>
      <c r="K65" s="54">
        <f t="shared" ref="K65" si="27">H65-G65</f>
        <v>656321.31000003219</v>
      </c>
    </row>
    <row r="66" spans="1:15" ht="17.45" customHeight="1" thickBot="1" x14ac:dyDescent="0.3">
      <c r="A66" s="13"/>
      <c r="B66" s="75" t="s">
        <v>176</v>
      </c>
      <c r="C66" s="76"/>
      <c r="D66" s="77"/>
      <c r="E66" s="54">
        <f>E9+E42+E58</f>
        <v>284656446</v>
      </c>
      <c r="F66" s="54">
        <f>F9+F42+F58</f>
        <v>286464936.98000002</v>
      </c>
      <c r="G66" s="55">
        <f>G9+G42+G58</f>
        <v>212252133.47999999</v>
      </c>
      <c r="H66" s="54">
        <f>H9+H42+H58</f>
        <v>212882304.79000002</v>
      </c>
      <c r="I66" s="54">
        <f>IF(F66=0,0,H66/F66*100)</f>
        <v>74.313564177965247</v>
      </c>
      <c r="J66" s="54">
        <f>IF(G66=0,0,H66/G66*100)</f>
        <v>100.29689751507701</v>
      </c>
      <c r="K66" s="54">
        <f>H66-G66</f>
        <v>630171.31000003219</v>
      </c>
    </row>
    <row r="67" spans="1:15" x14ac:dyDescent="0.25">
      <c r="A67" s="24">
        <v>1</v>
      </c>
      <c r="B67" s="34">
        <v>450200000</v>
      </c>
      <c r="C67" s="35">
        <v>10000000</v>
      </c>
      <c r="D67" s="7" t="s">
        <v>6</v>
      </c>
      <c r="E67" s="21">
        <f>E68</f>
        <v>2317000</v>
      </c>
      <c r="F67" s="21">
        <f>F68</f>
        <v>2317000</v>
      </c>
      <c r="G67" s="21">
        <f>G68</f>
        <v>1737750</v>
      </c>
      <c r="H67" s="21">
        <f>H68</f>
        <v>1643962.03</v>
      </c>
      <c r="I67" s="21">
        <f t="shared" si="8"/>
        <v>70.952180837289603</v>
      </c>
      <c r="J67" s="21">
        <f t="shared" ref="J67:J84" si="28">IF(G67=0,0,H67/G67*100)</f>
        <v>94.6029077830528</v>
      </c>
      <c r="K67" s="9">
        <f t="shared" ref="K67:K84" si="29">H67-G67</f>
        <v>-93787.969999999972</v>
      </c>
    </row>
    <row r="68" spans="1:15" x14ac:dyDescent="0.25">
      <c r="A68" s="24">
        <v>1</v>
      </c>
      <c r="B68" s="34">
        <v>450200000</v>
      </c>
      <c r="C68" s="35">
        <v>19010000</v>
      </c>
      <c r="D68" s="7" t="s">
        <v>133</v>
      </c>
      <c r="E68" s="21">
        <f>E69+E70</f>
        <v>2317000</v>
      </c>
      <c r="F68" s="21">
        <f>F69+F70</f>
        <v>2317000</v>
      </c>
      <c r="G68" s="21">
        <f>G69+G70</f>
        <v>1737750</v>
      </c>
      <c r="H68" s="21">
        <f>H69+H70</f>
        <v>1643962.03</v>
      </c>
      <c r="I68" s="21">
        <f t="shared" si="8"/>
        <v>70.952180837289603</v>
      </c>
      <c r="J68" s="21">
        <f t="shared" si="28"/>
        <v>94.6029077830528</v>
      </c>
      <c r="K68" s="9">
        <f t="shared" si="29"/>
        <v>-93787.969999999972</v>
      </c>
    </row>
    <row r="69" spans="1:15" ht="120" x14ac:dyDescent="0.25">
      <c r="A69" s="24">
        <v>0</v>
      </c>
      <c r="B69" s="34">
        <v>450200000</v>
      </c>
      <c r="C69" s="34">
        <v>19010100</v>
      </c>
      <c r="D69" s="7" t="s">
        <v>134</v>
      </c>
      <c r="E69" s="8">
        <v>2227000</v>
      </c>
      <c r="F69" s="8">
        <v>2227000</v>
      </c>
      <c r="G69" s="8">
        <v>1670250</v>
      </c>
      <c r="H69" s="8">
        <v>1556316.36</v>
      </c>
      <c r="I69" s="21">
        <f t="shared" si="8"/>
        <v>69.883985630893591</v>
      </c>
      <c r="J69" s="21">
        <f t="shared" si="28"/>
        <v>93.178647507858116</v>
      </c>
      <c r="K69" s="9">
        <f t="shared" si="29"/>
        <v>-113933.6399999999</v>
      </c>
    </row>
    <row r="70" spans="1:15" ht="75" x14ac:dyDescent="0.25">
      <c r="A70" s="24">
        <v>0</v>
      </c>
      <c r="B70" s="34">
        <v>450200000</v>
      </c>
      <c r="C70" s="34">
        <v>19010300</v>
      </c>
      <c r="D70" s="7" t="s">
        <v>135</v>
      </c>
      <c r="E70" s="8">
        <v>90000</v>
      </c>
      <c r="F70" s="8">
        <v>90000</v>
      </c>
      <c r="G70" s="8">
        <v>67500</v>
      </c>
      <c r="H70" s="8">
        <v>87645.67</v>
      </c>
      <c r="I70" s="21">
        <f t="shared" si="8"/>
        <v>97.384077777777776</v>
      </c>
      <c r="J70" s="21">
        <f t="shared" si="28"/>
        <v>129.84543703703704</v>
      </c>
      <c r="K70" s="9">
        <f t="shared" si="29"/>
        <v>20145.669999999998</v>
      </c>
      <c r="M70" s="2"/>
      <c r="N70" s="2"/>
      <c r="O70" s="2"/>
    </row>
    <row r="71" spans="1:15" x14ac:dyDescent="0.25">
      <c r="A71" s="24">
        <v>1</v>
      </c>
      <c r="B71" s="34">
        <v>450200000</v>
      </c>
      <c r="C71" s="35">
        <v>20000000</v>
      </c>
      <c r="D71" s="7" t="s">
        <v>65</v>
      </c>
      <c r="E71" s="21">
        <f>E74</f>
        <v>1336200</v>
      </c>
      <c r="F71" s="21">
        <f t="shared" ref="F71:G71" si="30">F74</f>
        <v>1336200</v>
      </c>
      <c r="G71" s="21">
        <f t="shared" si="30"/>
        <v>1002150</v>
      </c>
      <c r="H71" s="21">
        <f>H74+H72+H77</f>
        <v>1988128.38</v>
      </c>
      <c r="I71" s="21">
        <f t="shared" si="8"/>
        <v>148.78973057925461</v>
      </c>
      <c r="J71" s="21">
        <f t="shared" si="28"/>
        <v>198.38630743900612</v>
      </c>
      <c r="K71" s="9">
        <f t="shared" si="29"/>
        <v>985978.37999999989</v>
      </c>
      <c r="N71" s="2"/>
    </row>
    <row r="72" spans="1:15" x14ac:dyDescent="0.25">
      <c r="A72" s="24">
        <v>1</v>
      </c>
      <c r="B72" s="34">
        <v>450200000</v>
      </c>
      <c r="C72" s="35">
        <v>24060000</v>
      </c>
      <c r="D72" s="7" t="s">
        <v>182</v>
      </c>
      <c r="E72" s="21">
        <v>0</v>
      </c>
      <c r="F72" s="21">
        <v>0</v>
      </c>
      <c r="G72" s="21">
        <v>0</v>
      </c>
      <c r="H72" s="21">
        <f>H73</f>
        <v>231187.98</v>
      </c>
      <c r="I72" s="21">
        <f t="shared" ref="I72:I73" si="31">IF(F72=0,0,H72/F72*100)</f>
        <v>0</v>
      </c>
      <c r="J72" s="21">
        <f t="shared" ref="J72:J73" si="32">IF(G72=0,0,H72/G72*100)</f>
        <v>0</v>
      </c>
      <c r="K72" s="9">
        <f t="shared" ref="K72:K73" si="33">H72-G72</f>
        <v>231187.98</v>
      </c>
    </row>
    <row r="73" spans="1:15" ht="90" x14ac:dyDescent="0.25">
      <c r="A73" s="24">
        <v>0</v>
      </c>
      <c r="B73" s="37">
        <v>450200000</v>
      </c>
      <c r="C73" s="37">
        <v>24062100</v>
      </c>
      <c r="D73" s="38" t="s">
        <v>183</v>
      </c>
      <c r="E73" s="39">
        <v>0</v>
      </c>
      <c r="F73" s="39">
        <v>0</v>
      </c>
      <c r="G73" s="39">
        <v>0</v>
      </c>
      <c r="H73" s="39">
        <v>231187.98</v>
      </c>
      <c r="I73" s="21">
        <f t="shared" si="31"/>
        <v>0</v>
      </c>
      <c r="J73" s="21">
        <f t="shared" si="32"/>
        <v>0</v>
      </c>
      <c r="K73" s="9">
        <f t="shared" si="33"/>
        <v>231187.98</v>
      </c>
    </row>
    <row r="74" spans="1:15" ht="60" x14ac:dyDescent="0.25">
      <c r="A74" s="24">
        <v>1</v>
      </c>
      <c r="B74" s="34">
        <v>450200000</v>
      </c>
      <c r="C74" s="35">
        <v>25010000</v>
      </c>
      <c r="D74" s="36" t="s">
        <v>136</v>
      </c>
      <c r="E74" s="30">
        <f>E75</f>
        <v>1336200</v>
      </c>
      <c r="F74" s="30">
        <f>F75</f>
        <v>1336200</v>
      </c>
      <c r="G74" s="30">
        <f>G75</f>
        <v>1002150</v>
      </c>
      <c r="H74" s="30">
        <f>H75+H76</f>
        <v>61392.4</v>
      </c>
      <c r="I74" s="21">
        <f t="shared" si="8"/>
        <v>4.5945517138152976</v>
      </c>
      <c r="J74" s="21">
        <f t="shared" si="28"/>
        <v>6.1260689517537301</v>
      </c>
      <c r="K74" s="9">
        <f t="shared" si="29"/>
        <v>-940757.6</v>
      </c>
    </row>
    <row r="75" spans="1:15" ht="45" x14ac:dyDescent="0.25">
      <c r="A75" s="24">
        <v>0</v>
      </c>
      <c r="B75" s="34">
        <v>450200000</v>
      </c>
      <c r="C75" s="34">
        <v>25010100</v>
      </c>
      <c r="D75" s="7" t="s">
        <v>137</v>
      </c>
      <c r="E75" s="8">
        <v>1336200</v>
      </c>
      <c r="F75" s="8">
        <v>1336200</v>
      </c>
      <c r="G75" s="8">
        <v>1002150</v>
      </c>
      <c r="H75" s="8">
        <v>8358.6</v>
      </c>
      <c r="I75" s="21">
        <f t="shared" si="8"/>
        <v>0.62555006735518637</v>
      </c>
      <c r="J75" s="21">
        <f t="shared" si="28"/>
        <v>0.83406675647358186</v>
      </c>
      <c r="K75" s="9">
        <f t="shared" si="29"/>
        <v>-993791.4</v>
      </c>
    </row>
    <row r="76" spans="1:15" ht="60" x14ac:dyDescent="0.25">
      <c r="A76" s="24">
        <v>0</v>
      </c>
      <c r="B76" s="43">
        <v>450200000</v>
      </c>
      <c r="C76" s="43">
        <v>25010400</v>
      </c>
      <c r="D76" s="7" t="s">
        <v>197</v>
      </c>
      <c r="E76" s="8">
        <v>0</v>
      </c>
      <c r="F76" s="8">
        <v>0</v>
      </c>
      <c r="G76" s="8">
        <v>0</v>
      </c>
      <c r="H76" s="8">
        <v>53033.8</v>
      </c>
      <c r="I76" s="21">
        <f t="shared" ref="I76" si="34">IF(F76=0,0,H76/F76*100)</f>
        <v>0</v>
      </c>
      <c r="J76" s="21">
        <f t="shared" ref="J76" si="35">IF(G76=0,0,H76/G76*100)</f>
        <v>0</v>
      </c>
      <c r="K76" s="9">
        <f t="shared" ref="K76" si="36">H76-G76</f>
        <v>53033.8</v>
      </c>
    </row>
    <row r="77" spans="1:15" ht="24.6" customHeight="1" x14ac:dyDescent="0.25">
      <c r="A77" s="40">
        <v>1</v>
      </c>
      <c r="B77" s="43" t="s">
        <v>178</v>
      </c>
      <c r="C77" s="35" t="s">
        <v>179</v>
      </c>
      <c r="D77" s="41" t="s">
        <v>184</v>
      </c>
      <c r="E77" s="44">
        <v>0</v>
      </c>
      <c r="F77" s="44">
        <v>0</v>
      </c>
      <c r="G77" s="44">
        <v>0</v>
      </c>
      <c r="H77" s="44">
        <f>H78+H79</f>
        <v>1695548</v>
      </c>
      <c r="I77" s="21">
        <f t="shared" si="8"/>
        <v>0</v>
      </c>
      <c r="J77" s="21">
        <f t="shared" si="28"/>
        <v>0</v>
      </c>
      <c r="K77" s="9">
        <f t="shared" si="29"/>
        <v>1695548</v>
      </c>
    </row>
    <row r="78" spans="1:15" ht="29.45" customHeight="1" x14ac:dyDescent="0.25">
      <c r="A78" s="40">
        <v>0</v>
      </c>
      <c r="B78" s="43" t="s">
        <v>178</v>
      </c>
      <c r="C78" s="43" t="s">
        <v>180</v>
      </c>
      <c r="D78" s="41" t="s">
        <v>185</v>
      </c>
      <c r="E78" s="42">
        <v>0</v>
      </c>
      <c r="F78" s="42">
        <v>0</v>
      </c>
      <c r="G78" s="42">
        <v>0</v>
      </c>
      <c r="H78" s="42">
        <v>1008278.75</v>
      </c>
      <c r="I78" s="21">
        <f t="shared" si="8"/>
        <v>0</v>
      </c>
      <c r="J78" s="21">
        <f t="shared" si="28"/>
        <v>0</v>
      </c>
      <c r="K78" s="9">
        <f t="shared" si="29"/>
        <v>1008278.75</v>
      </c>
    </row>
    <row r="79" spans="1:15" ht="102" x14ac:dyDescent="0.25">
      <c r="A79" s="40">
        <v>0</v>
      </c>
      <c r="B79" s="43" t="s">
        <v>178</v>
      </c>
      <c r="C79" s="43" t="s">
        <v>181</v>
      </c>
      <c r="D79" s="41" t="s">
        <v>138</v>
      </c>
      <c r="E79" s="42">
        <v>0</v>
      </c>
      <c r="F79" s="42">
        <v>0</v>
      </c>
      <c r="G79" s="42">
        <v>0</v>
      </c>
      <c r="H79" s="42">
        <v>687269.25</v>
      </c>
      <c r="I79" s="21">
        <f t="shared" si="8"/>
        <v>0</v>
      </c>
      <c r="J79" s="21">
        <f t="shared" si="28"/>
        <v>0</v>
      </c>
      <c r="K79" s="9">
        <f t="shared" si="29"/>
        <v>687269.25</v>
      </c>
    </row>
    <row r="80" spans="1:15" x14ac:dyDescent="0.25">
      <c r="A80" s="24">
        <v>1</v>
      </c>
      <c r="B80" s="43">
        <v>450200000</v>
      </c>
      <c r="C80" s="35">
        <v>40000000</v>
      </c>
      <c r="D80" s="7" t="s">
        <v>186</v>
      </c>
      <c r="E80" s="30">
        <f>E83</f>
        <v>0</v>
      </c>
      <c r="F80" s="30">
        <f>F83+F81</f>
        <v>19446673</v>
      </c>
      <c r="G80" s="30">
        <f>G83+G81</f>
        <v>19446673</v>
      </c>
      <c r="H80" s="30">
        <f>H83+H81</f>
        <v>19396673</v>
      </c>
      <c r="I80" s="21">
        <f t="shared" si="8"/>
        <v>99.74288661098997</v>
      </c>
      <c r="J80" s="21">
        <f t="shared" si="28"/>
        <v>99.74288661098997</v>
      </c>
      <c r="K80" s="9">
        <f t="shared" si="29"/>
        <v>-50000</v>
      </c>
    </row>
    <row r="81" spans="1:15" ht="30" x14ac:dyDescent="0.25">
      <c r="A81" s="24"/>
      <c r="B81" s="43"/>
      <c r="C81" s="35"/>
      <c r="D81" s="36" t="s">
        <v>89</v>
      </c>
      <c r="E81" s="30">
        <v>0</v>
      </c>
      <c r="F81" s="30">
        <v>19082641</v>
      </c>
      <c r="G81" s="30">
        <v>19082641</v>
      </c>
      <c r="H81" s="30">
        <v>19082641</v>
      </c>
      <c r="I81" s="21">
        <f t="shared" ref="I81:I82" si="37">IF(F81=0,0,H81/F81*100)</f>
        <v>100</v>
      </c>
      <c r="J81" s="21">
        <f t="shared" ref="J81:J82" si="38">IF(G81=0,0,H81/G81*100)</f>
        <v>100</v>
      </c>
      <c r="K81" s="9">
        <f t="shared" ref="K81:K82" si="39">H81-G81</f>
        <v>0</v>
      </c>
    </row>
    <row r="82" spans="1:15" ht="75" x14ac:dyDescent="0.25">
      <c r="A82" s="24"/>
      <c r="B82" s="43"/>
      <c r="C82" s="35"/>
      <c r="D82" s="7" t="s">
        <v>218</v>
      </c>
      <c r="E82" s="73">
        <v>0</v>
      </c>
      <c r="F82" s="73">
        <v>19082641</v>
      </c>
      <c r="G82" s="73">
        <v>19082641</v>
      </c>
      <c r="H82" s="73">
        <v>19082641</v>
      </c>
      <c r="I82" s="21">
        <f t="shared" si="37"/>
        <v>100</v>
      </c>
      <c r="J82" s="21">
        <f t="shared" si="38"/>
        <v>100</v>
      </c>
      <c r="K82" s="9">
        <f t="shared" si="39"/>
        <v>0</v>
      </c>
    </row>
    <row r="83" spans="1:15" ht="30" x14ac:dyDescent="0.25">
      <c r="A83" s="24">
        <v>1</v>
      </c>
      <c r="B83" s="43">
        <v>450200000</v>
      </c>
      <c r="C83" s="35">
        <v>41050000</v>
      </c>
      <c r="D83" s="7" t="s">
        <v>93</v>
      </c>
      <c r="E83" s="30">
        <v>0</v>
      </c>
      <c r="F83" s="30">
        <f>F84+F85</f>
        <v>364032</v>
      </c>
      <c r="G83" s="30">
        <f>G84+G85</f>
        <v>364032</v>
      </c>
      <c r="H83" s="30">
        <f>H84+H85</f>
        <v>314032</v>
      </c>
      <c r="I83" s="21">
        <f t="shared" si="8"/>
        <v>86.264943741209564</v>
      </c>
      <c r="J83" s="21">
        <f t="shared" si="28"/>
        <v>86.264943741209564</v>
      </c>
      <c r="K83" s="9">
        <f t="shared" si="29"/>
        <v>-50000</v>
      </c>
    </row>
    <row r="84" spans="1:15" ht="60.6" customHeight="1" x14ac:dyDescent="0.25">
      <c r="A84" s="24">
        <v>0</v>
      </c>
      <c r="B84" s="43">
        <v>450200000</v>
      </c>
      <c r="C84" s="43">
        <v>41051100</v>
      </c>
      <c r="D84" s="7" t="s">
        <v>206</v>
      </c>
      <c r="E84" s="8">
        <v>0</v>
      </c>
      <c r="F84" s="8">
        <v>314032</v>
      </c>
      <c r="G84" s="8">
        <v>314032</v>
      </c>
      <c r="H84" s="8">
        <v>314032</v>
      </c>
      <c r="I84" s="21">
        <f t="shared" si="8"/>
        <v>100</v>
      </c>
      <c r="J84" s="21">
        <f t="shared" si="28"/>
        <v>100</v>
      </c>
      <c r="K84" s="9">
        <f t="shared" si="29"/>
        <v>0</v>
      </c>
    </row>
    <row r="85" spans="1:15" x14ac:dyDescent="0.25">
      <c r="A85" s="24"/>
      <c r="B85" s="43"/>
      <c r="C85" s="43"/>
      <c r="D85" s="7" t="s">
        <v>97</v>
      </c>
      <c r="E85" s="8">
        <v>0</v>
      </c>
      <c r="F85" s="8">
        <v>50000</v>
      </c>
      <c r="G85" s="8">
        <v>50000</v>
      </c>
      <c r="H85" s="8">
        <v>0</v>
      </c>
      <c r="I85" s="21">
        <f t="shared" ref="I85" si="40">IF(F85=0,0,H85/F85*100)</f>
        <v>0</v>
      </c>
      <c r="J85" s="21">
        <f t="shared" ref="J85" si="41">IF(G85=0,0,H85/G85*100)</f>
        <v>0</v>
      </c>
      <c r="K85" s="9">
        <f t="shared" ref="K85" si="42">H85-G85</f>
        <v>-50000</v>
      </c>
    </row>
    <row r="86" spans="1:15" ht="45" x14ac:dyDescent="0.25">
      <c r="A86" s="24"/>
      <c r="B86" s="34"/>
      <c r="C86" s="34"/>
      <c r="D86" s="57" t="s">
        <v>187</v>
      </c>
      <c r="E86" s="58">
        <f>E67+E71+E77</f>
        <v>3653200</v>
      </c>
      <c r="F86" s="58">
        <f>F67+F71+F77</f>
        <v>3653200</v>
      </c>
      <c r="G86" s="58">
        <f>G67+G71+G77</f>
        <v>2739900</v>
      </c>
      <c r="H86" s="58">
        <f>H67+H71</f>
        <v>3632090.41</v>
      </c>
      <c r="I86" s="58">
        <f>IF(F86=0,0,H86/F86*100)</f>
        <v>99.422161666484186</v>
      </c>
      <c r="J86" s="58">
        <f>IF(G86=0,0,H86/G86*100)</f>
        <v>132.56288222197892</v>
      </c>
      <c r="K86" s="58">
        <f>H86-G86</f>
        <v>892190.41000000015</v>
      </c>
    </row>
    <row r="87" spans="1:15" s="26" customFormat="1" x14ac:dyDescent="0.25">
      <c r="A87" s="25"/>
      <c r="B87" s="34"/>
      <c r="C87" s="34"/>
      <c r="D87" s="59" t="s">
        <v>140</v>
      </c>
      <c r="E87" s="58">
        <f>E86+E80</f>
        <v>3653200</v>
      </c>
      <c r="F87" s="58">
        <f>F86+F80</f>
        <v>23099873</v>
      </c>
      <c r="G87" s="58">
        <f>G86+G80</f>
        <v>22186573</v>
      </c>
      <c r="H87" s="58">
        <f>H86+H80</f>
        <v>23028763.41</v>
      </c>
      <c r="I87" s="58">
        <f>IF(F87=0,0,H87/F87*100)</f>
        <v>99.692164584627804</v>
      </c>
      <c r="J87" s="58">
        <f>IF(G87=0,0,H87/G87*100)</f>
        <v>103.79594635908845</v>
      </c>
      <c r="K87" s="58">
        <f>H87-G87</f>
        <v>842190.41000000015</v>
      </c>
      <c r="N87" s="60"/>
      <c r="O87" s="60"/>
    </row>
    <row r="88" spans="1:15" ht="18.75" x14ac:dyDescent="0.25">
      <c r="A88" s="24"/>
      <c r="B88" s="34"/>
      <c r="C88" s="34" t="s">
        <v>131</v>
      </c>
      <c r="D88" s="87" t="s">
        <v>139</v>
      </c>
      <c r="E88" s="88"/>
      <c r="F88" s="88"/>
      <c r="G88" s="88"/>
      <c r="H88" s="88"/>
      <c r="I88" s="88"/>
      <c r="J88" s="88"/>
      <c r="K88" s="88"/>
    </row>
    <row r="89" spans="1:15" s="51" customFormat="1" ht="14.45" customHeight="1" x14ac:dyDescent="0.25">
      <c r="A89" s="49"/>
      <c r="B89" s="50"/>
      <c r="C89" s="50"/>
      <c r="D89" s="78" t="s">
        <v>188</v>
      </c>
      <c r="E89" s="80" t="s">
        <v>99</v>
      </c>
      <c r="F89" s="82" t="s">
        <v>199</v>
      </c>
      <c r="G89" s="82" t="s">
        <v>211</v>
      </c>
      <c r="H89" s="92" t="s">
        <v>98</v>
      </c>
      <c r="I89" s="93" t="s">
        <v>100</v>
      </c>
      <c r="J89" s="93"/>
      <c r="K89" s="94" t="s">
        <v>213</v>
      </c>
    </row>
    <row r="90" spans="1:15" s="48" customFormat="1" ht="48" x14ac:dyDescent="0.25">
      <c r="A90" s="46"/>
      <c r="B90" s="47"/>
      <c r="C90" s="47"/>
      <c r="D90" s="79"/>
      <c r="E90" s="81"/>
      <c r="F90" s="83"/>
      <c r="G90" s="83"/>
      <c r="H90" s="92"/>
      <c r="I90" s="19" t="s">
        <v>175</v>
      </c>
      <c r="J90" s="20" t="s">
        <v>212</v>
      </c>
      <c r="K90" s="95"/>
    </row>
    <row r="91" spans="1:15" x14ac:dyDescent="0.25">
      <c r="B91" s="34"/>
      <c r="C91" s="34" t="s">
        <v>131</v>
      </c>
      <c r="D91" s="21" t="s">
        <v>102</v>
      </c>
      <c r="E91" s="21">
        <f>SUM(E92:E101)</f>
        <v>31004406</v>
      </c>
      <c r="F91" s="21">
        <f>SUM(F93:F101)</f>
        <v>36251006</v>
      </c>
      <c r="G91" s="21">
        <f>SUM(G93:G101)</f>
        <v>29100999</v>
      </c>
      <c r="H91" s="21">
        <f>SUM(H93:H101)</f>
        <v>24839655.059999999</v>
      </c>
      <c r="I91" s="21">
        <f t="shared" si="8"/>
        <v>68.521284788620761</v>
      </c>
      <c r="J91" s="21">
        <f t="shared" ref="J91:J178" si="43">IF(G91=0,0,H91/G91*100)</f>
        <v>85.356709094419742</v>
      </c>
      <c r="K91" s="9">
        <f t="shared" si="11"/>
        <v>-4261343.9400000013</v>
      </c>
    </row>
    <row r="92" spans="1:15" s="28" customFormat="1" x14ac:dyDescent="0.25">
      <c r="B92" s="27"/>
      <c r="C92" s="29"/>
      <c r="D92" s="84" t="s">
        <v>141</v>
      </c>
      <c r="E92" s="85"/>
      <c r="F92" s="85"/>
      <c r="G92" s="85"/>
      <c r="H92" s="85"/>
      <c r="I92" s="85"/>
      <c r="J92" s="85"/>
      <c r="K92" s="86"/>
    </row>
    <row r="93" spans="1:15" x14ac:dyDescent="0.25">
      <c r="A93" s="6"/>
      <c r="B93" s="11"/>
      <c r="C93" s="11" t="s">
        <v>142</v>
      </c>
      <c r="D93" s="7" t="s">
        <v>143</v>
      </c>
      <c r="E93" s="8">
        <v>25565805</v>
      </c>
      <c r="F93" s="8">
        <v>29469805</v>
      </c>
      <c r="G93" s="8">
        <v>23583305</v>
      </c>
      <c r="H93" s="8">
        <v>22331133.940000001</v>
      </c>
      <c r="I93" s="21">
        <f t="shared" si="8"/>
        <v>75.776320678063541</v>
      </c>
      <c r="J93" s="21">
        <f t="shared" ref="J93:J100" si="44">IF(G93=0,0,H93/G93*100)</f>
        <v>94.690434355998875</v>
      </c>
      <c r="K93" s="9">
        <f t="shared" ref="K93:K100" si="45">H93-G93</f>
        <v>-1252171.0599999987</v>
      </c>
    </row>
    <row r="94" spans="1:15" ht="30" x14ac:dyDescent="0.25">
      <c r="A94" s="6"/>
      <c r="B94" s="11"/>
      <c r="C94" s="11" t="s">
        <v>144</v>
      </c>
      <c r="D94" s="7" t="s">
        <v>145</v>
      </c>
      <c r="E94" s="8">
        <v>1986987</v>
      </c>
      <c r="F94" s="8">
        <v>2286987</v>
      </c>
      <c r="G94" s="8">
        <v>1817890</v>
      </c>
      <c r="H94" s="8">
        <v>921422.04</v>
      </c>
      <c r="I94" s="21">
        <f t="shared" ref="I94:I102" si="46">IF(F94=0,0,H94/F94*100)</f>
        <v>40.289780396652894</v>
      </c>
      <c r="J94" s="21">
        <f t="shared" si="44"/>
        <v>50.686347358751085</v>
      </c>
      <c r="K94" s="9">
        <f t="shared" si="45"/>
        <v>-896467.96</v>
      </c>
    </row>
    <row r="95" spans="1:15" x14ac:dyDescent="0.25">
      <c r="A95" s="6"/>
      <c r="B95" s="11"/>
      <c r="C95" s="11" t="s">
        <v>146</v>
      </c>
      <c r="D95" s="7" t="s">
        <v>147</v>
      </c>
      <c r="E95" s="8">
        <v>1447680</v>
      </c>
      <c r="F95" s="8">
        <v>1505280</v>
      </c>
      <c r="G95" s="8">
        <v>1148000</v>
      </c>
      <c r="H95" s="8">
        <v>533586.37</v>
      </c>
      <c r="I95" s="21">
        <f t="shared" si="46"/>
        <v>35.447648942389456</v>
      </c>
      <c r="J95" s="21">
        <f t="shared" si="44"/>
        <v>46.479648954703833</v>
      </c>
      <c r="K95" s="9">
        <f t="shared" si="45"/>
        <v>-614413.63</v>
      </c>
    </row>
    <row r="96" spans="1:15" x14ac:dyDescent="0.25">
      <c r="A96" s="6"/>
      <c r="B96" s="11"/>
      <c r="C96" s="11" t="s">
        <v>148</v>
      </c>
      <c r="D96" s="7" t="s">
        <v>149</v>
      </c>
      <c r="E96" s="8">
        <v>24000</v>
      </c>
      <c r="F96" s="8">
        <v>24000</v>
      </c>
      <c r="G96" s="8">
        <v>23700</v>
      </c>
      <c r="H96" s="8">
        <v>9614.56</v>
      </c>
      <c r="I96" s="21">
        <f t="shared" si="46"/>
        <v>40.06066666666667</v>
      </c>
      <c r="J96" s="21">
        <f t="shared" si="44"/>
        <v>40.567763713080168</v>
      </c>
      <c r="K96" s="9">
        <f t="shared" si="45"/>
        <v>-14085.44</v>
      </c>
    </row>
    <row r="97" spans="1:11" x14ac:dyDescent="0.25">
      <c r="A97" s="6"/>
      <c r="B97" s="11"/>
      <c r="C97" s="11" t="s">
        <v>150</v>
      </c>
      <c r="D97" s="7" t="s">
        <v>151</v>
      </c>
      <c r="E97" s="8">
        <v>1422274</v>
      </c>
      <c r="F97" s="8">
        <v>1422274</v>
      </c>
      <c r="G97" s="8">
        <v>987274</v>
      </c>
      <c r="H97" s="8">
        <v>676057.93</v>
      </c>
      <c r="I97" s="21">
        <f t="shared" si="46"/>
        <v>47.533592683266377</v>
      </c>
      <c r="J97" s="21">
        <f t="shared" si="44"/>
        <v>68.477234283491711</v>
      </c>
      <c r="K97" s="9">
        <f t="shared" si="45"/>
        <v>-311216.06999999995</v>
      </c>
    </row>
    <row r="98" spans="1:11" ht="30" x14ac:dyDescent="0.25">
      <c r="A98" s="6"/>
      <c r="B98" s="11"/>
      <c r="C98" s="11" t="s">
        <v>152</v>
      </c>
      <c r="D98" s="7" t="s">
        <v>153</v>
      </c>
      <c r="E98" s="8">
        <v>457320</v>
      </c>
      <c r="F98" s="8">
        <v>457320</v>
      </c>
      <c r="G98" s="8">
        <v>455490</v>
      </c>
      <c r="H98" s="8">
        <v>329270</v>
      </c>
      <c r="I98" s="21">
        <f t="shared" si="46"/>
        <v>71.999912533893124</v>
      </c>
      <c r="J98" s="21">
        <f t="shared" si="44"/>
        <v>72.289183077564829</v>
      </c>
      <c r="K98" s="9">
        <f t="shared" si="45"/>
        <v>-126220</v>
      </c>
    </row>
    <row r="99" spans="1:11" ht="60" x14ac:dyDescent="0.25">
      <c r="A99" s="6"/>
      <c r="B99" s="11"/>
      <c r="C99" s="11" t="s">
        <v>154</v>
      </c>
      <c r="D99" s="7" t="s">
        <v>155</v>
      </c>
      <c r="E99" s="8">
        <v>43300</v>
      </c>
      <c r="F99" s="8">
        <v>43300</v>
      </c>
      <c r="G99" s="8">
        <v>43300</v>
      </c>
      <c r="H99" s="8">
        <v>900</v>
      </c>
      <c r="I99" s="21">
        <f t="shared" si="46"/>
        <v>2.0785219399538106</v>
      </c>
      <c r="J99" s="21">
        <f t="shared" si="44"/>
        <v>2.0785219399538106</v>
      </c>
      <c r="K99" s="9">
        <f>H99-G99</f>
        <v>-42400</v>
      </c>
    </row>
    <row r="100" spans="1:11" x14ac:dyDescent="0.25">
      <c r="A100" s="6"/>
      <c r="B100" s="11"/>
      <c r="C100" s="11" t="s">
        <v>156</v>
      </c>
      <c r="D100" s="7" t="s">
        <v>157</v>
      </c>
      <c r="E100" s="8">
        <v>17040</v>
      </c>
      <c r="F100" s="8">
        <v>52040</v>
      </c>
      <c r="G100" s="8">
        <v>52040</v>
      </c>
      <c r="H100" s="8">
        <v>37670.22</v>
      </c>
      <c r="I100" s="21">
        <f t="shared" si="46"/>
        <v>72.38704842428902</v>
      </c>
      <c r="J100" s="21">
        <f t="shared" si="44"/>
        <v>72.38704842428902</v>
      </c>
      <c r="K100" s="9">
        <f t="shared" si="45"/>
        <v>-14369.779999999999</v>
      </c>
    </row>
    <row r="101" spans="1:11" ht="45" x14ac:dyDescent="0.25">
      <c r="A101" s="6"/>
      <c r="B101" s="11"/>
      <c r="C101" s="11"/>
      <c r="D101" s="7" t="s">
        <v>158</v>
      </c>
      <c r="E101" s="8">
        <v>40000</v>
      </c>
      <c r="F101" s="8">
        <v>990000</v>
      </c>
      <c r="G101" s="8">
        <v>990000</v>
      </c>
      <c r="H101" s="8">
        <v>0</v>
      </c>
      <c r="I101" s="21">
        <f t="shared" si="46"/>
        <v>0</v>
      </c>
      <c r="J101" s="21">
        <f t="shared" ref="J101" si="47">IF(G101=0,0,H101/G101*100)</f>
        <v>0</v>
      </c>
      <c r="K101" s="9">
        <f t="shared" ref="K101" si="48">H101-G101</f>
        <v>-990000</v>
      </c>
    </row>
    <row r="102" spans="1:11" x14ac:dyDescent="0.25">
      <c r="C102" s="23"/>
      <c r="D102" s="21" t="s">
        <v>103</v>
      </c>
      <c r="E102" s="21">
        <f>SUM(E103:E119)</f>
        <v>109742343</v>
      </c>
      <c r="F102" s="21">
        <f>SUM(F104:F119)</f>
        <v>132051504.61</v>
      </c>
      <c r="G102" s="21">
        <f>SUM(G104:G119)</f>
        <v>106921530.61</v>
      </c>
      <c r="H102" s="21">
        <f>SUM(H104:H119)</f>
        <v>61784600.699999988</v>
      </c>
      <c r="I102" s="21">
        <f t="shared" si="46"/>
        <v>46.788259537423826</v>
      </c>
      <c r="J102" s="21">
        <f t="shared" si="43"/>
        <v>57.78499461007668</v>
      </c>
      <c r="K102" s="9">
        <f t="shared" si="11"/>
        <v>-45136929.910000011</v>
      </c>
    </row>
    <row r="103" spans="1:11" s="28" customFormat="1" x14ac:dyDescent="0.25">
      <c r="B103" s="27"/>
      <c r="C103" s="29"/>
      <c r="D103" s="84" t="s">
        <v>141</v>
      </c>
      <c r="E103" s="85"/>
      <c r="F103" s="85"/>
      <c r="G103" s="85"/>
      <c r="H103" s="85"/>
      <c r="I103" s="85"/>
      <c r="J103" s="85"/>
      <c r="K103" s="86"/>
    </row>
    <row r="104" spans="1:11" x14ac:dyDescent="0.25">
      <c r="A104" s="6"/>
      <c r="B104" s="11"/>
      <c r="C104" s="11" t="s">
        <v>142</v>
      </c>
      <c r="D104" s="7" t="s">
        <v>143</v>
      </c>
      <c r="E104" s="8">
        <v>41608607</v>
      </c>
      <c r="F104" s="8">
        <v>41608607</v>
      </c>
      <c r="G104" s="8">
        <v>32195800</v>
      </c>
      <c r="H104" s="8">
        <v>24659565.780000001</v>
      </c>
      <c r="I104" s="21">
        <f t="shared" ref="I104:I180" si="49">IF(F104=0,0,H104/F104*100)</f>
        <v>59.265540372452271</v>
      </c>
      <c r="J104" s="21">
        <f t="shared" ref="J104:J116" si="50">IF(G104=0,0,H104/G104*100)</f>
        <v>76.592492747501225</v>
      </c>
      <c r="K104" s="9">
        <f t="shared" ref="K104:K116" si="51">H104-G104</f>
        <v>-7536234.2199999988</v>
      </c>
    </row>
    <row r="105" spans="1:11" ht="30" x14ac:dyDescent="0.25">
      <c r="A105" s="6"/>
      <c r="B105" s="11"/>
      <c r="C105" s="11" t="s">
        <v>144</v>
      </c>
      <c r="D105" s="7" t="s">
        <v>145</v>
      </c>
      <c r="E105" s="8">
        <v>2988563</v>
      </c>
      <c r="F105" s="8">
        <v>3880663</v>
      </c>
      <c r="G105" s="8">
        <v>3013845</v>
      </c>
      <c r="H105" s="8">
        <v>1987354.27</v>
      </c>
      <c r="I105" s="21">
        <f t="shared" si="49"/>
        <v>51.211720007637872</v>
      </c>
      <c r="J105" s="21">
        <f t="shared" si="50"/>
        <v>65.940825424001574</v>
      </c>
      <c r="K105" s="9">
        <f t="shared" si="51"/>
        <v>-1026490.73</v>
      </c>
    </row>
    <row r="106" spans="1:11" ht="30" x14ac:dyDescent="0.25">
      <c r="A106" s="6"/>
      <c r="B106" s="11"/>
      <c r="C106" s="11" t="s">
        <v>159</v>
      </c>
      <c r="D106" s="7" t="s">
        <v>160</v>
      </c>
      <c r="E106" s="8">
        <v>49500</v>
      </c>
      <c r="F106" s="8">
        <v>49500</v>
      </c>
      <c r="G106" s="8">
        <v>37200</v>
      </c>
      <c r="H106" s="8">
        <v>4500</v>
      </c>
      <c r="I106" s="21">
        <f t="shared" si="49"/>
        <v>9.0909090909090917</v>
      </c>
      <c r="J106" s="21">
        <f t="shared" si="50"/>
        <v>12.096774193548388</v>
      </c>
      <c r="K106" s="9">
        <f t="shared" si="51"/>
        <v>-32700</v>
      </c>
    </row>
    <row r="107" spans="1:11" x14ac:dyDescent="0.25">
      <c r="A107" s="6"/>
      <c r="B107" s="11"/>
      <c r="C107" s="11" t="s">
        <v>161</v>
      </c>
      <c r="D107" s="7" t="s">
        <v>162</v>
      </c>
      <c r="E107" s="8">
        <v>7633000</v>
      </c>
      <c r="F107" s="8">
        <v>6019090</v>
      </c>
      <c r="G107" s="8">
        <v>3052540</v>
      </c>
      <c r="H107" s="8">
        <v>475957.9</v>
      </c>
      <c r="I107" s="21">
        <f t="shared" si="49"/>
        <v>7.9074727242822425</v>
      </c>
      <c r="J107" s="21">
        <f t="shared" si="50"/>
        <v>15.592192076107111</v>
      </c>
      <c r="K107" s="9">
        <f t="shared" si="51"/>
        <v>-2576582.1</v>
      </c>
    </row>
    <row r="108" spans="1:11" x14ac:dyDescent="0.25">
      <c r="A108" s="6"/>
      <c r="B108" s="11"/>
      <c r="C108" s="11" t="s">
        <v>146</v>
      </c>
      <c r="D108" s="7" t="s">
        <v>147</v>
      </c>
      <c r="E108" s="8">
        <v>1443750</v>
      </c>
      <c r="F108" s="8">
        <v>3608760</v>
      </c>
      <c r="G108" s="8">
        <v>3181449</v>
      </c>
      <c r="H108" s="8">
        <v>2560127.7000000002</v>
      </c>
      <c r="I108" s="21">
        <f t="shared" si="49"/>
        <v>70.942032720380411</v>
      </c>
      <c r="J108" s="21">
        <f t="shared" si="50"/>
        <v>80.470493162078043</v>
      </c>
      <c r="K108" s="9">
        <f t="shared" si="51"/>
        <v>-621321.29999999981</v>
      </c>
    </row>
    <row r="109" spans="1:11" x14ac:dyDescent="0.25">
      <c r="A109" s="6"/>
      <c r="B109" s="11"/>
      <c r="C109" s="11" t="s">
        <v>148</v>
      </c>
      <c r="D109" s="7" t="s">
        <v>149</v>
      </c>
      <c r="E109" s="8">
        <v>87900</v>
      </c>
      <c r="F109" s="8">
        <v>87900</v>
      </c>
      <c r="G109" s="8">
        <v>76725</v>
      </c>
      <c r="H109" s="8">
        <v>4896</v>
      </c>
      <c r="I109" s="21">
        <f t="shared" si="49"/>
        <v>5.5699658703071666</v>
      </c>
      <c r="J109" s="21">
        <f t="shared" si="50"/>
        <v>6.3812316715542519</v>
      </c>
      <c r="K109" s="9">
        <f t="shared" si="51"/>
        <v>-71829</v>
      </c>
    </row>
    <row r="110" spans="1:11" x14ac:dyDescent="0.25">
      <c r="A110" s="6"/>
      <c r="B110" s="11"/>
      <c r="C110" s="11" t="s">
        <v>150</v>
      </c>
      <c r="D110" s="7" t="s">
        <v>151</v>
      </c>
      <c r="E110" s="8">
        <v>7588880</v>
      </c>
      <c r="F110" s="8">
        <v>7588880</v>
      </c>
      <c r="G110" s="8">
        <v>4849560</v>
      </c>
      <c r="H110" s="8">
        <v>2092528.14</v>
      </c>
      <c r="I110" s="21">
        <f t="shared" si="49"/>
        <v>27.573609544491411</v>
      </c>
      <c r="J110" s="21">
        <f t="shared" si="50"/>
        <v>43.148824635637048</v>
      </c>
      <c r="K110" s="9">
        <f t="shared" si="51"/>
        <v>-2757031.8600000003</v>
      </c>
    </row>
    <row r="111" spans="1:11" x14ac:dyDescent="0.25">
      <c r="A111" s="6"/>
      <c r="B111" s="11"/>
      <c r="C111" s="11" t="s">
        <v>163</v>
      </c>
      <c r="D111" s="7" t="s">
        <v>164</v>
      </c>
      <c r="E111" s="8">
        <v>1398193</v>
      </c>
      <c r="F111" s="8">
        <v>1398193</v>
      </c>
      <c r="G111" s="8">
        <v>906580</v>
      </c>
      <c r="H111" s="8">
        <v>472198.56</v>
      </c>
      <c r="I111" s="21">
        <f t="shared" si="49"/>
        <v>33.772058649986086</v>
      </c>
      <c r="J111" s="21">
        <f t="shared" si="50"/>
        <v>52.085702309779613</v>
      </c>
      <c r="K111" s="9">
        <f t="shared" si="51"/>
        <v>-434381.44</v>
      </c>
    </row>
    <row r="112" spans="1:11" ht="30" x14ac:dyDescent="0.25">
      <c r="A112" s="6"/>
      <c r="B112" s="11"/>
      <c r="C112" s="11" t="s">
        <v>152</v>
      </c>
      <c r="D112" s="7" t="s">
        <v>153</v>
      </c>
      <c r="E112" s="8">
        <v>11181420</v>
      </c>
      <c r="F112" s="8">
        <v>10123420</v>
      </c>
      <c r="G112" s="8">
        <v>9784440</v>
      </c>
      <c r="H112" s="8">
        <v>6821308</v>
      </c>
      <c r="I112" s="21">
        <f t="shared" si="49"/>
        <v>67.381458044810941</v>
      </c>
      <c r="J112" s="21">
        <f t="shared" si="50"/>
        <v>69.715875410345404</v>
      </c>
      <c r="K112" s="9">
        <f t="shared" si="51"/>
        <v>-2963132</v>
      </c>
    </row>
    <row r="113" spans="1:11" ht="60" x14ac:dyDescent="0.25">
      <c r="A113" s="6"/>
      <c r="B113" s="11"/>
      <c r="C113" s="11" t="s">
        <v>154</v>
      </c>
      <c r="D113" s="7" t="s">
        <v>155</v>
      </c>
      <c r="E113" s="8">
        <v>26400</v>
      </c>
      <c r="F113" s="8">
        <v>26400</v>
      </c>
      <c r="G113" s="8">
        <v>26400</v>
      </c>
      <c r="H113" s="8">
        <v>4290</v>
      </c>
      <c r="I113" s="21">
        <f t="shared" si="49"/>
        <v>16.25</v>
      </c>
      <c r="J113" s="21">
        <f t="shared" si="50"/>
        <v>16.25</v>
      </c>
      <c r="K113" s="9">
        <f t="shared" si="51"/>
        <v>-22110</v>
      </c>
    </row>
    <row r="114" spans="1:11" x14ac:dyDescent="0.25">
      <c r="A114" s="6"/>
      <c r="B114" s="11"/>
      <c r="C114" s="11" t="s">
        <v>165</v>
      </c>
      <c r="D114" s="7" t="s">
        <v>166</v>
      </c>
      <c r="E114" s="8">
        <v>1810</v>
      </c>
      <c r="F114" s="8">
        <v>55696</v>
      </c>
      <c r="G114" s="8">
        <v>55696</v>
      </c>
      <c r="H114" s="8">
        <v>53886</v>
      </c>
      <c r="I114" s="21">
        <f t="shared" si="49"/>
        <v>96.750215455328927</v>
      </c>
      <c r="J114" s="21">
        <f t="shared" si="50"/>
        <v>96.750215455328927</v>
      </c>
      <c r="K114" s="9">
        <f t="shared" si="51"/>
        <v>-1810</v>
      </c>
    </row>
    <row r="115" spans="1:11" x14ac:dyDescent="0.25">
      <c r="A115" s="6"/>
      <c r="B115" s="11"/>
      <c r="C115" s="11" t="s">
        <v>156</v>
      </c>
      <c r="D115" s="7" t="s">
        <v>157</v>
      </c>
      <c r="E115" s="8">
        <v>103620</v>
      </c>
      <c r="F115" s="8">
        <v>146620</v>
      </c>
      <c r="G115" s="8">
        <v>146620</v>
      </c>
      <c r="H115" s="8">
        <v>118779.09</v>
      </c>
      <c r="I115" s="21">
        <f t="shared" si="49"/>
        <v>81.011519574410045</v>
      </c>
      <c r="J115" s="21">
        <f t="shared" si="50"/>
        <v>81.011519574410045</v>
      </c>
      <c r="K115" s="9">
        <f t="shared" si="51"/>
        <v>-27840.910000000003</v>
      </c>
    </row>
    <row r="116" spans="1:11" x14ac:dyDescent="0.25">
      <c r="A116" s="6"/>
      <c r="B116" s="11"/>
      <c r="C116" s="11"/>
      <c r="D116" s="7" t="s">
        <v>190</v>
      </c>
      <c r="E116" s="8">
        <v>2900000</v>
      </c>
      <c r="F116" s="8">
        <v>3653000</v>
      </c>
      <c r="G116" s="8">
        <v>3653000</v>
      </c>
      <c r="H116" s="8">
        <v>939083.37</v>
      </c>
      <c r="I116" s="21">
        <f t="shared" si="49"/>
        <v>25.707182315904735</v>
      </c>
      <c r="J116" s="21">
        <f t="shared" si="50"/>
        <v>25.707182315904735</v>
      </c>
      <c r="K116" s="9">
        <f t="shared" si="51"/>
        <v>-2713916.63</v>
      </c>
    </row>
    <row r="117" spans="1:11" ht="45" x14ac:dyDescent="0.25">
      <c r="A117" s="6"/>
      <c r="B117" s="11"/>
      <c r="C117" s="11" t="s">
        <v>167</v>
      </c>
      <c r="D117" s="7" t="s">
        <v>158</v>
      </c>
      <c r="E117" s="8">
        <v>3000000</v>
      </c>
      <c r="F117" s="8">
        <v>3000000</v>
      </c>
      <c r="G117" s="8">
        <v>3000000</v>
      </c>
      <c r="H117" s="8">
        <v>538294.12</v>
      </c>
      <c r="I117" s="21">
        <f t="shared" si="49"/>
        <v>17.943137333333333</v>
      </c>
      <c r="J117" s="21">
        <f t="shared" si="43"/>
        <v>17.943137333333333</v>
      </c>
      <c r="K117" s="9">
        <f t="shared" si="11"/>
        <v>-2461705.88</v>
      </c>
    </row>
    <row r="118" spans="1:11" ht="30" x14ac:dyDescent="0.25">
      <c r="A118" s="24"/>
      <c r="B118" s="69"/>
      <c r="C118" s="11"/>
      <c r="D118" s="7" t="s">
        <v>172</v>
      </c>
      <c r="E118" s="8">
        <v>0</v>
      </c>
      <c r="F118" s="8">
        <v>19082641</v>
      </c>
      <c r="G118" s="8">
        <v>19082641</v>
      </c>
      <c r="H118" s="8">
        <v>0</v>
      </c>
      <c r="I118" s="21">
        <f t="shared" si="49"/>
        <v>0</v>
      </c>
      <c r="J118" s="21">
        <f t="shared" si="43"/>
        <v>0</v>
      </c>
      <c r="K118" s="9">
        <f t="shared" si="11"/>
        <v>-19082641</v>
      </c>
    </row>
    <row r="119" spans="1:11" ht="75" x14ac:dyDescent="0.25">
      <c r="B119" s="33"/>
      <c r="C119" s="23"/>
      <c r="D119" s="61" t="s">
        <v>191</v>
      </c>
      <c r="E119" s="21">
        <f>E120+E122</f>
        <v>29730700</v>
      </c>
      <c r="F119" s="21">
        <f>F120+F122+F121</f>
        <v>31722134.609999999</v>
      </c>
      <c r="G119" s="21">
        <f>G120+G122+G121</f>
        <v>23859034.609999999</v>
      </c>
      <c r="H119" s="21">
        <f>H120+H122+H121</f>
        <v>21051831.77</v>
      </c>
      <c r="I119" s="21">
        <f t="shared" si="49"/>
        <v>66.36322564296691</v>
      </c>
      <c r="J119" s="21">
        <f t="shared" si="43"/>
        <v>88.234214477297328</v>
      </c>
      <c r="K119" s="9">
        <f t="shared" si="11"/>
        <v>-2807202.84</v>
      </c>
    </row>
    <row r="120" spans="1:11" x14ac:dyDescent="0.25">
      <c r="A120" s="6"/>
      <c r="B120" s="11"/>
      <c r="C120" s="11"/>
      <c r="D120" s="7" t="s">
        <v>143</v>
      </c>
      <c r="E120" s="8">
        <v>29730700</v>
      </c>
      <c r="F120" s="8">
        <v>31111722.609999999</v>
      </c>
      <c r="G120" s="8">
        <v>23248622.609999999</v>
      </c>
      <c r="H120" s="8">
        <v>20834131.77</v>
      </c>
      <c r="I120" s="21">
        <f t="shared" si="49"/>
        <v>66.965535888724617</v>
      </c>
      <c r="J120" s="21">
        <f t="shared" si="43"/>
        <v>89.614477896159542</v>
      </c>
      <c r="K120" s="9">
        <f t="shared" si="11"/>
        <v>-2414490.84</v>
      </c>
    </row>
    <row r="121" spans="1:11" ht="30" x14ac:dyDescent="0.25">
      <c r="A121" s="6"/>
      <c r="B121" s="11"/>
      <c r="C121" s="11"/>
      <c r="D121" s="7" t="s">
        <v>145</v>
      </c>
      <c r="E121" s="8">
        <v>0</v>
      </c>
      <c r="F121" s="8">
        <v>217700</v>
      </c>
      <c r="G121" s="8">
        <v>217700</v>
      </c>
      <c r="H121" s="8">
        <v>217700</v>
      </c>
      <c r="I121" s="21">
        <f t="shared" si="49"/>
        <v>100</v>
      </c>
      <c r="J121" s="21">
        <f t="shared" si="43"/>
        <v>100</v>
      </c>
      <c r="K121" s="9">
        <f t="shared" si="11"/>
        <v>0</v>
      </c>
    </row>
    <row r="122" spans="1:11" ht="45" x14ac:dyDescent="0.25">
      <c r="A122" s="6"/>
      <c r="B122" s="11"/>
      <c r="C122" s="11"/>
      <c r="D122" s="7" t="s">
        <v>158</v>
      </c>
      <c r="E122" s="8">
        <v>0</v>
      </c>
      <c r="F122" s="8">
        <v>392712</v>
      </c>
      <c r="G122" s="8">
        <v>392712</v>
      </c>
      <c r="H122" s="8">
        <v>0</v>
      </c>
      <c r="I122" s="21">
        <f t="shared" si="49"/>
        <v>0</v>
      </c>
      <c r="J122" s="21">
        <f t="shared" si="43"/>
        <v>0</v>
      </c>
      <c r="K122" s="9">
        <f t="shared" si="11"/>
        <v>-392712</v>
      </c>
    </row>
    <row r="123" spans="1:11" x14ac:dyDescent="0.25">
      <c r="C123" s="23" t="s">
        <v>104</v>
      </c>
      <c r="D123" s="21" t="s">
        <v>105</v>
      </c>
      <c r="E123" s="21">
        <f>SUM(E124:E126)</f>
        <v>26299591</v>
      </c>
      <c r="F123" s="21">
        <f>SUM(F125:F126)</f>
        <v>27976004</v>
      </c>
      <c r="G123" s="21">
        <f>SUM(G125:G126)</f>
        <v>21649009</v>
      </c>
      <c r="H123" s="21">
        <f>SUM(H125:H126)</f>
        <v>17762605.41</v>
      </c>
      <c r="I123" s="21">
        <f t="shared" si="49"/>
        <v>63.492289356264031</v>
      </c>
      <c r="J123" s="21">
        <f t="shared" si="43"/>
        <v>82.048122433687382</v>
      </c>
      <c r="K123" s="9">
        <f t="shared" si="11"/>
        <v>-3886403.59</v>
      </c>
    </row>
    <row r="124" spans="1:11" x14ac:dyDescent="0.25">
      <c r="C124" s="23"/>
      <c r="D124" s="89" t="s">
        <v>141</v>
      </c>
      <c r="E124" s="90"/>
      <c r="F124" s="90"/>
      <c r="G124" s="90"/>
      <c r="H124" s="90"/>
      <c r="I124" s="90"/>
      <c r="J124" s="90"/>
      <c r="K124" s="91"/>
    </row>
    <row r="125" spans="1:11" ht="45" x14ac:dyDescent="0.25">
      <c r="A125" s="6"/>
      <c r="B125" s="11"/>
      <c r="C125" s="11" t="s">
        <v>168</v>
      </c>
      <c r="D125" s="7" t="s">
        <v>169</v>
      </c>
      <c r="E125" s="8">
        <v>26299591</v>
      </c>
      <c r="F125" s="8">
        <v>27746304</v>
      </c>
      <c r="G125" s="8">
        <v>21419309</v>
      </c>
      <c r="H125" s="8">
        <v>17532983.41</v>
      </c>
      <c r="I125" s="21">
        <f t="shared" si="49"/>
        <v>63.190338468143359</v>
      </c>
      <c r="J125" s="21">
        <f t="shared" si="43"/>
        <v>81.855971217372144</v>
      </c>
      <c r="K125" s="9">
        <f t="shared" si="11"/>
        <v>-3886325.59</v>
      </c>
    </row>
    <row r="126" spans="1:11" ht="45" x14ac:dyDescent="0.25">
      <c r="A126" s="24"/>
      <c r="B126" s="69"/>
      <c r="C126" s="11"/>
      <c r="D126" s="7" t="s">
        <v>170</v>
      </c>
      <c r="E126" s="8">
        <v>0</v>
      </c>
      <c r="F126" s="8">
        <v>229700</v>
      </c>
      <c r="G126" s="8">
        <v>229700</v>
      </c>
      <c r="H126" s="8">
        <v>229622</v>
      </c>
      <c r="I126" s="21">
        <f t="shared" si="49"/>
        <v>99.966042664344798</v>
      </c>
      <c r="J126" s="21">
        <f t="shared" si="43"/>
        <v>99.966042664344798</v>
      </c>
      <c r="K126" s="9">
        <f t="shared" si="11"/>
        <v>-78</v>
      </c>
    </row>
    <row r="127" spans="1:11" x14ac:dyDescent="0.25">
      <c r="C127" s="23" t="s">
        <v>106</v>
      </c>
      <c r="D127" s="21" t="s">
        <v>107</v>
      </c>
      <c r="E127" s="21">
        <f>SUM(E128:E140)</f>
        <v>10148411</v>
      </c>
      <c r="F127" s="21">
        <f>SUM(F129:F140)</f>
        <v>18784366.98</v>
      </c>
      <c r="G127" s="21">
        <f>SUM(G129:G140)</f>
        <v>16173134.479999999</v>
      </c>
      <c r="H127" s="21">
        <f>SUM(H129:H140)</f>
        <v>14563219.5</v>
      </c>
      <c r="I127" s="21">
        <f>IF(F127=0,0,H127/F127*100)</f>
        <v>77.528401758258241</v>
      </c>
      <c r="J127" s="21">
        <f>IF(G127=0,0,H127/G127*100)</f>
        <v>90.045745418175741</v>
      </c>
      <c r="K127" s="9">
        <f t="shared" si="11"/>
        <v>-1609914.9799999986</v>
      </c>
    </row>
    <row r="128" spans="1:11" s="28" customFormat="1" x14ac:dyDescent="0.25">
      <c r="B128" s="27"/>
      <c r="C128" s="29"/>
      <c r="D128" s="84" t="s">
        <v>141</v>
      </c>
      <c r="E128" s="85"/>
      <c r="F128" s="85"/>
      <c r="G128" s="85"/>
      <c r="H128" s="85"/>
      <c r="I128" s="85"/>
      <c r="J128" s="85"/>
      <c r="K128" s="86"/>
    </row>
    <row r="129" spans="1:11" x14ac:dyDescent="0.25">
      <c r="A129" s="6"/>
      <c r="B129" s="11"/>
      <c r="C129" s="11" t="s">
        <v>142</v>
      </c>
      <c r="D129" s="7" t="s">
        <v>143</v>
      </c>
      <c r="E129" s="8">
        <v>2065239</v>
      </c>
      <c r="F129" s="8">
        <v>2065239</v>
      </c>
      <c r="G129" s="8">
        <v>1539640</v>
      </c>
      <c r="H129" s="8">
        <v>1624355.17</v>
      </c>
      <c r="I129" s="21">
        <f t="shared" si="49"/>
        <v>78.652164228934268</v>
      </c>
      <c r="J129" s="21">
        <f t="shared" ref="J129:J140" si="52">IF(G129=0,0,H129/G129*100)</f>
        <v>105.5022713101764</v>
      </c>
      <c r="K129" s="9">
        <f t="shared" ref="K129:K140" si="53">H129-G129</f>
        <v>84715.169999999925</v>
      </c>
    </row>
    <row r="130" spans="1:11" ht="30" x14ac:dyDescent="0.25">
      <c r="A130" s="6"/>
      <c r="B130" s="11"/>
      <c r="C130" s="11" t="s">
        <v>171</v>
      </c>
      <c r="D130" s="7" t="s">
        <v>145</v>
      </c>
      <c r="E130" s="8">
        <v>557415</v>
      </c>
      <c r="F130" s="8">
        <v>669340</v>
      </c>
      <c r="G130" s="8">
        <v>380887.5</v>
      </c>
      <c r="H130" s="8">
        <v>14678</v>
      </c>
      <c r="I130" s="21">
        <f t="shared" si="49"/>
        <v>2.1929064451549287</v>
      </c>
      <c r="J130" s="21">
        <f t="shared" si="52"/>
        <v>3.8536313215844573</v>
      </c>
      <c r="K130" s="9">
        <f t="shared" si="53"/>
        <v>-366209.5</v>
      </c>
    </row>
    <row r="131" spans="1:11" ht="30" x14ac:dyDescent="0.25">
      <c r="A131" s="6"/>
      <c r="B131" s="11"/>
      <c r="C131" s="11" t="s">
        <v>144</v>
      </c>
      <c r="D131" s="7" t="s">
        <v>160</v>
      </c>
      <c r="E131" s="8">
        <v>59389</v>
      </c>
      <c r="F131" s="8">
        <v>101189.5</v>
      </c>
      <c r="G131" s="8">
        <v>65886</v>
      </c>
      <c r="H131" s="8">
        <v>0</v>
      </c>
      <c r="I131" s="21">
        <f t="shared" si="49"/>
        <v>0</v>
      </c>
      <c r="J131" s="21">
        <f t="shared" si="52"/>
        <v>0</v>
      </c>
      <c r="K131" s="9">
        <f t="shared" si="53"/>
        <v>-65886</v>
      </c>
    </row>
    <row r="132" spans="1:11" x14ac:dyDescent="0.25">
      <c r="A132" s="6"/>
      <c r="B132" s="11"/>
      <c r="C132" s="11" t="s">
        <v>159</v>
      </c>
      <c r="D132" s="7" t="s">
        <v>162</v>
      </c>
      <c r="E132" s="8">
        <v>594000</v>
      </c>
      <c r="F132" s="8">
        <v>440244</v>
      </c>
      <c r="G132" s="8">
        <v>244122</v>
      </c>
      <c r="H132" s="8">
        <v>0</v>
      </c>
      <c r="I132" s="21">
        <f t="shared" si="49"/>
        <v>0</v>
      </c>
      <c r="J132" s="21">
        <f t="shared" si="52"/>
        <v>0</v>
      </c>
      <c r="K132" s="9">
        <f t="shared" si="53"/>
        <v>-244122</v>
      </c>
    </row>
    <row r="133" spans="1:11" x14ac:dyDescent="0.25">
      <c r="A133" s="6"/>
      <c r="B133" s="11"/>
      <c r="C133" s="11" t="s">
        <v>161</v>
      </c>
      <c r="D133" s="7" t="s">
        <v>147</v>
      </c>
      <c r="E133" s="8">
        <v>454400</v>
      </c>
      <c r="F133" s="8">
        <v>500400</v>
      </c>
      <c r="G133" s="8">
        <v>444000</v>
      </c>
      <c r="H133" s="8">
        <v>230741</v>
      </c>
      <c r="I133" s="21">
        <f t="shared" si="49"/>
        <v>46.111310951239012</v>
      </c>
      <c r="J133" s="21">
        <f t="shared" si="52"/>
        <v>51.968693693693687</v>
      </c>
      <c r="K133" s="9">
        <f t="shared" si="53"/>
        <v>-213259</v>
      </c>
    </row>
    <row r="134" spans="1:11" x14ac:dyDescent="0.25">
      <c r="A134" s="6"/>
      <c r="B134" s="11"/>
      <c r="C134" s="11" t="s">
        <v>146</v>
      </c>
      <c r="D134" s="7" t="s">
        <v>149</v>
      </c>
      <c r="E134" s="8">
        <v>4500</v>
      </c>
      <c r="F134" s="8">
        <v>4500</v>
      </c>
      <c r="G134" s="8">
        <v>3000</v>
      </c>
      <c r="H134" s="8">
        <v>0</v>
      </c>
      <c r="I134" s="21">
        <f t="shared" si="49"/>
        <v>0</v>
      </c>
      <c r="J134" s="21">
        <f t="shared" si="52"/>
        <v>0</v>
      </c>
      <c r="K134" s="9">
        <f t="shared" si="53"/>
        <v>-3000</v>
      </c>
    </row>
    <row r="135" spans="1:11" x14ac:dyDescent="0.25">
      <c r="A135" s="6"/>
      <c r="B135" s="11"/>
      <c r="C135" s="11" t="s">
        <v>148</v>
      </c>
      <c r="D135" s="7" t="s">
        <v>151</v>
      </c>
      <c r="E135" s="8">
        <v>550000</v>
      </c>
      <c r="F135" s="8">
        <v>550000</v>
      </c>
      <c r="G135" s="8">
        <v>390000</v>
      </c>
      <c r="H135" s="8">
        <v>0</v>
      </c>
      <c r="I135" s="21">
        <f t="shared" si="49"/>
        <v>0</v>
      </c>
      <c r="J135" s="21">
        <f t="shared" si="52"/>
        <v>0</v>
      </c>
      <c r="K135" s="9">
        <f t="shared" si="53"/>
        <v>-390000</v>
      </c>
    </row>
    <row r="136" spans="1:11" ht="30" x14ac:dyDescent="0.25">
      <c r="A136" s="6"/>
      <c r="B136" s="11"/>
      <c r="C136" s="11"/>
      <c r="D136" s="7" t="s">
        <v>153</v>
      </c>
      <c r="E136" s="8">
        <v>12000</v>
      </c>
      <c r="F136" s="8">
        <v>12000</v>
      </c>
      <c r="G136" s="8">
        <v>10000</v>
      </c>
      <c r="H136" s="8">
        <v>0</v>
      </c>
      <c r="I136" s="21">
        <f t="shared" si="49"/>
        <v>0</v>
      </c>
      <c r="J136" s="21">
        <f t="shared" si="52"/>
        <v>0</v>
      </c>
      <c r="K136" s="9">
        <f t="shared" si="53"/>
        <v>-10000</v>
      </c>
    </row>
    <row r="137" spans="1:11" ht="60" x14ac:dyDescent="0.25">
      <c r="A137" s="6"/>
      <c r="B137" s="11"/>
      <c r="C137" s="11" t="s">
        <v>150</v>
      </c>
      <c r="D137" s="7" t="s">
        <v>155</v>
      </c>
      <c r="E137" s="8">
        <v>10050</v>
      </c>
      <c r="F137" s="8">
        <v>10050</v>
      </c>
      <c r="G137" s="8">
        <v>10050</v>
      </c>
      <c r="H137" s="8">
        <v>900</v>
      </c>
      <c r="I137" s="21">
        <f t="shared" si="49"/>
        <v>8.9552238805970141</v>
      </c>
      <c r="J137" s="21">
        <f t="shared" si="52"/>
        <v>8.9552238805970141</v>
      </c>
      <c r="K137" s="9">
        <f t="shared" si="53"/>
        <v>-9150</v>
      </c>
    </row>
    <row r="138" spans="1:11" x14ac:dyDescent="0.25">
      <c r="A138" s="6"/>
      <c r="B138" s="11"/>
      <c r="C138" s="11" t="s">
        <v>154</v>
      </c>
      <c r="D138" s="7" t="s">
        <v>166</v>
      </c>
      <c r="E138" s="8">
        <v>5839418</v>
      </c>
      <c r="F138" s="8">
        <v>10916960.119999999</v>
      </c>
      <c r="G138" s="8">
        <v>9571104.6199999992</v>
      </c>
      <c r="H138" s="8">
        <v>9180100.9700000007</v>
      </c>
      <c r="I138" s="21">
        <f t="shared" si="49"/>
        <v>84.090267520369039</v>
      </c>
      <c r="J138" s="21">
        <f t="shared" si="52"/>
        <v>95.914748970741073</v>
      </c>
      <c r="K138" s="9">
        <f t="shared" si="53"/>
        <v>-391003.64999999851</v>
      </c>
    </row>
    <row r="139" spans="1:11" x14ac:dyDescent="0.25">
      <c r="A139" s="6"/>
      <c r="B139" s="11"/>
      <c r="C139" s="11" t="s">
        <v>165</v>
      </c>
      <c r="D139" s="7" t="s">
        <v>157</v>
      </c>
      <c r="E139" s="8">
        <v>2000</v>
      </c>
      <c r="F139" s="8">
        <v>2000</v>
      </c>
      <c r="G139" s="8">
        <v>2000</v>
      </c>
      <c r="H139" s="8">
        <v>0</v>
      </c>
      <c r="I139" s="21">
        <f t="shared" si="49"/>
        <v>0</v>
      </c>
      <c r="J139" s="21">
        <f t="shared" si="52"/>
        <v>0</v>
      </c>
      <c r="K139" s="9">
        <f t="shared" si="53"/>
        <v>-2000</v>
      </c>
    </row>
    <row r="140" spans="1:11" x14ac:dyDescent="0.25">
      <c r="A140" s="24"/>
      <c r="B140" s="69"/>
      <c r="C140" s="11"/>
      <c r="D140" s="7" t="s">
        <v>214</v>
      </c>
      <c r="E140" s="8">
        <v>0</v>
      </c>
      <c r="F140" s="8">
        <v>3512444.36</v>
      </c>
      <c r="G140" s="8">
        <v>3512444.36</v>
      </c>
      <c r="H140" s="8">
        <v>3512444.36</v>
      </c>
      <c r="I140" s="21">
        <f t="shared" si="49"/>
        <v>100</v>
      </c>
      <c r="J140" s="21">
        <f t="shared" si="52"/>
        <v>100</v>
      </c>
      <c r="K140" s="9">
        <f t="shared" si="53"/>
        <v>0</v>
      </c>
    </row>
    <row r="141" spans="1:11" x14ac:dyDescent="0.25">
      <c r="C141" s="23" t="s">
        <v>108</v>
      </c>
      <c r="D141" s="21" t="s">
        <v>109</v>
      </c>
      <c r="E141" s="21">
        <f>SUM(E142:E151)</f>
        <v>9154037</v>
      </c>
      <c r="F141" s="21">
        <f>SUM(F143:F151)</f>
        <v>9734037</v>
      </c>
      <c r="G141" s="21">
        <f>SUM(G143:G151)</f>
        <v>7712580</v>
      </c>
      <c r="H141" s="21">
        <f>SUM(H143:H151)</f>
        <v>5091869.8100000005</v>
      </c>
      <c r="I141" s="21">
        <f t="shared" si="49"/>
        <v>52.309949201960094</v>
      </c>
      <c r="J141" s="21">
        <f t="shared" si="43"/>
        <v>66.020317585036409</v>
      </c>
      <c r="K141" s="9">
        <f t="shared" si="11"/>
        <v>-2620710.1899999995</v>
      </c>
    </row>
    <row r="142" spans="1:11" s="28" customFormat="1" ht="15.75" customHeight="1" x14ac:dyDescent="0.25">
      <c r="B142" s="27"/>
      <c r="C142" s="29"/>
      <c r="D142" s="84" t="s">
        <v>141</v>
      </c>
      <c r="E142" s="85"/>
      <c r="F142" s="85"/>
      <c r="G142" s="85"/>
      <c r="H142" s="85"/>
      <c r="I142" s="85"/>
      <c r="J142" s="85"/>
      <c r="K142" s="86"/>
    </row>
    <row r="143" spans="1:11" x14ac:dyDescent="0.25">
      <c r="A143" s="6"/>
      <c r="B143" s="11"/>
      <c r="C143" s="11"/>
      <c r="D143" s="7" t="s">
        <v>143</v>
      </c>
      <c r="E143" s="8">
        <v>6388346</v>
      </c>
      <c r="F143" s="8">
        <v>6388346</v>
      </c>
      <c r="G143" s="8">
        <v>4825710</v>
      </c>
      <c r="H143" s="8">
        <v>3559621.2</v>
      </c>
      <c r="I143" s="21">
        <f t="shared" si="49"/>
        <v>55.720544879691872</v>
      </c>
      <c r="J143" s="21">
        <f t="shared" si="43"/>
        <v>73.763678298115721</v>
      </c>
      <c r="K143" s="9">
        <f t="shared" si="11"/>
        <v>-1266088.7999999998</v>
      </c>
    </row>
    <row r="144" spans="1:11" ht="30" x14ac:dyDescent="0.25">
      <c r="A144" s="6"/>
      <c r="B144" s="11"/>
      <c r="C144" s="11"/>
      <c r="D144" s="7" t="s">
        <v>145</v>
      </c>
      <c r="E144" s="8">
        <v>794291</v>
      </c>
      <c r="F144" s="8">
        <v>1107691</v>
      </c>
      <c r="G144" s="8">
        <v>978305</v>
      </c>
      <c r="H144" s="8">
        <v>265110</v>
      </c>
      <c r="I144" s="21">
        <f t="shared" si="49"/>
        <v>23.9335699215756</v>
      </c>
      <c r="J144" s="21">
        <f t="shared" si="43"/>
        <v>27.098910871354025</v>
      </c>
      <c r="K144" s="9">
        <f t="shared" si="11"/>
        <v>-713195</v>
      </c>
    </row>
    <row r="145" spans="1:11" x14ac:dyDescent="0.25">
      <c r="A145" s="6"/>
      <c r="B145" s="11"/>
      <c r="C145" s="11"/>
      <c r="D145" s="7" t="s">
        <v>147</v>
      </c>
      <c r="E145" s="8">
        <v>95450</v>
      </c>
      <c r="F145" s="8">
        <v>99050</v>
      </c>
      <c r="G145" s="8">
        <v>81050</v>
      </c>
      <c r="H145" s="8">
        <v>43299.37</v>
      </c>
      <c r="I145" s="21">
        <f t="shared" si="49"/>
        <v>43.714659262998488</v>
      </c>
      <c r="J145" s="21">
        <f t="shared" si="43"/>
        <v>53.423035163479341</v>
      </c>
      <c r="K145" s="9">
        <f t="shared" si="11"/>
        <v>-37750.629999999997</v>
      </c>
    </row>
    <row r="146" spans="1:11" x14ac:dyDescent="0.25">
      <c r="A146" s="6"/>
      <c r="B146" s="11"/>
      <c r="C146" s="11"/>
      <c r="D146" s="7" t="s">
        <v>149</v>
      </c>
      <c r="E146" s="8">
        <v>49200</v>
      </c>
      <c r="F146" s="8">
        <v>49200</v>
      </c>
      <c r="G146" s="8">
        <v>36900</v>
      </c>
      <c r="H146" s="8">
        <v>3000</v>
      </c>
      <c r="I146" s="21">
        <f t="shared" si="49"/>
        <v>6.0975609756097562</v>
      </c>
      <c r="J146" s="21">
        <f t="shared" si="43"/>
        <v>8.1300813008130071</v>
      </c>
      <c r="K146" s="9">
        <f t="shared" si="11"/>
        <v>-33900</v>
      </c>
    </row>
    <row r="147" spans="1:11" x14ac:dyDescent="0.25">
      <c r="A147" s="6"/>
      <c r="B147" s="11"/>
      <c r="C147" s="11"/>
      <c r="D147" s="7" t="s">
        <v>151</v>
      </c>
      <c r="E147" s="8">
        <v>905780</v>
      </c>
      <c r="F147" s="8">
        <v>905780</v>
      </c>
      <c r="G147" s="8">
        <v>607800</v>
      </c>
      <c r="H147" s="8">
        <v>279439.42</v>
      </c>
      <c r="I147" s="21">
        <f t="shared" si="49"/>
        <v>30.85069442911082</v>
      </c>
      <c r="J147" s="21">
        <f t="shared" si="43"/>
        <v>45.975554458703513</v>
      </c>
      <c r="K147" s="9">
        <f t="shared" si="11"/>
        <v>-328360.58</v>
      </c>
    </row>
    <row r="148" spans="1:11" ht="30" x14ac:dyDescent="0.25">
      <c r="A148" s="6"/>
      <c r="B148" s="11"/>
      <c r="C148" s="11"/>
      <c r="D148" s="7" t="s">
        <v>153</v>
      </c>
      <c r="E148" s="8">
        <v>901620</v>
      </c>
      <c r="F148" s="8">
        <v>901620</v>
      </c>
      <c r="G148" s="8">
        <v>901215</v>
      </c>
      <c r="H148" s="8">
        <v>698464</v>
      </c>
      <c r="I148" s="21">
        <f t="shared" si="49"/>
        <v>77.467669306359667</v>
      </c>
      <c r="J148" s="21">
        <f t="shared" si="43"/>
        <v>77.502482759385941</v>
      </c>
      <c r="K148" s="9">
        <f t="shared" si="11"/>
        <v>-202751</v>
      </c>
    </row>
    <row r="149" spans="1:11" ht="60" x14ac:dyDescent="0.25">
      <c r="A149" s="6"/>
      <c r="B149" s="11"/>
      <c r="C149" s="11"/>
      <c r="D149" s="7" t="s">
        <v>155</v>
      </c>
      <c r="E149" s="8">
        <v>1350</v>
      </c>
      <c r="F149" s="8">
        <v>1350</v>
      </c>
      <c r="G149" s="8">
        <v>1350</v>
      </c>
      <c r="H149" s="8">
        <v>0</v>
      </c>
      <c r="I149" s="21">
        <f t="shared" si="49"/>
        <v>0</v>
      </c>
      <c r="J149" s="21">
        <f t="shared" si="43"/>
        <v>0</v>
      </c>
      <c r="K149" s="9">
        <f t="shared" si="11"/>
        <v>-1350</v>
      </c>
    </row>
    <row r="150" spans="1:11" x14ac:dyDescent="0.25">
      <c r="A150" s="6"/>
      <c r="B150" s="11"/>
      <c r="C150" s="11"/>
      <c r="D150" s="7" t="s">
        <v>157</v>
      </c>
      <c r="E150" s="8">
        <v>15000</v>
      </c>
      <c r="F150" s="8">
        <v>15000</v>
      </c>
      <c r="G150" s="8">
        <v>15000</v>
      </c>
      <c r="H150" s="8">
        <v>6640.83</v>
      </c>
      <c r="I150" s="21">
        <f t="shared" si="49"/>
        <v>44.272199999999998</v>
      </c>
      <c r="J150" s="21">
        <f t="shared" si="43"/>
        <v>44.272199999999998</v>
      </c>
      <c r="K150" s="9">
        <f t="shared" si="11"/>
        <v>-8359.17</v>
      </c>
    </row>
    <row r="151" spans="1:11" ht="45" x14ac:dyDescent="0.25">
      <c r="A151" s="6"/>
      <c r="B151" s="11"/>
      <c r="C151" s="11"/>
      <c r="D151" s="7" t="s">
        <v>158</v>
      </c>
      <c r="E151" s="8">
        <v>3000</v>
      </c>
      <c r="F151" s="8">
        <v>266000</v>
      </c>
      <c r="G151" s="8">
        <v>265250</v>
      </c>
      <c r="H151" s="8">
        <v>236294.99</v>
      </c>
      <c r="I151" s="21">
        <f t="shared" si="49"/>
        <v>88.832703007518802</v>
      </c>
      <c r="J151" s="21">
        <f t="shared" si="43"/>
        <v>89.083879359095192</v>
      </c>
      <c r="K151" s="9">
        <f t="shared" si="11"/>
        <v>-28955.010000000009</v>
      </c>
    </row>
    <row r="152" spans="1:11" x14ac:dyDescent="0.25">
      <c r="C152" s="23" t="s">
        <v>110</v>
      </c>
      <c r="D152" s="21" t="s">
        <v>111</v>
      </c>
      <c r="E152" s="21">
        <f>SUM(E153:E158)</f>
        <v>1927420</v>
      </c>
      <c r="F152" s="21">
        <f>SUM(F154:F158)</f>
        <v>2307420</v>
      </c>
      <c r="G152" s="21">
        <f>SUM(G154:G158)</f>
        <v>1841849</v>
      </c>
      <c r="H152" s="21">
        <f>SUM(H154:H158)</f>
        <v>958386.77999999991</v>
      </c>
      <c r="I152" s="21">
        <f>IF(F152=0,0,H152/F152*100)</f>
        <v>41.534994929401662</v>
      </c>
      <c r="J152" s="21">
        <f t="shared" si="43"/>
        <v>52.033949580014429</v>
      </c>
      <c r="K152" s="9">
        <f>H152-G152</f>
        <v>-883462.22000000009</v>
      </c>
    </row>
    <row r="153" spans="1:11" s="28" customFormat="1" x14ac:dyDescent="0.25">
      <c r="B153" s="27"/>
      <c r="C153" s="29"/>
      <c r="D153" s="84" t="s">
        <v>141</v>
      </c>
      <c r="E153" s="85"/>
      <c r="F153" s="85"/>
      <c r="G153" s="85"/>
      <c r="H153" s="85"/>
      <c r="I153" s="85"/>
      <c r="J153" s="85"/>
      <c r="K153" s="86"/>
    </row>
    <row r="154" spans="1:11" x14ac:dyDescent="0.25">
      <c r="A154" s="6"/>
      <c r="B154" s="11"/>
      <c r="C154" s="11"/>
      <c r="D154" s="7" t="s">
        <v>143</v>
      </c>
      <c r="E154" s="8">
        <v>1666170</v>
      </c>
      <c r="F154" s="8">
        <v>1666170</v>
      </c>
      <c r="G154" s="8">
        <v>1249664</v>
      </c>
      <c r="H154" s="8">
        <v>749098.84</v>
      </c>
      <c r="I154" s="21">
        <f t="shared" si="49"/>
        <v>44.959328279827389</v>
      </c>
      <c r="J154" s="21">
        <f t="shared" ref="J154:J158" si="54">IF(G154=0,0,H154/G154*100)</f>
        <v>59.944020152617014</v>
      </c>
      <c r="K154" s="9">
        <f t="shared" ref="K154:K158" si="55">H154-G154</f>
        <v>-500565.16000000003</v>
      </c>
    </row>
    <row r="155" spans="1:11" ht="30" x14ac:dyDescent="0.25">
      <c r="A155" s="6"/>
      <c r="B155" s="11"/>
      <c r="C155" s="11"/>
      <c r="D155" s="7" t="s">
        <v>145</v>
      </c>
      <c r="E155" s="8">
        <v>33300</v>
      </c>
      <c r="F155" s="8">
        <v>233300</v>
      </c>
      <c r="G155" s="8">
        <v>228470</v>
      </c>
      <c r="H155" s="8">
        <v>6997</v>
      </c>
      <c r="I155" s="21">
        <f t="shared" si="49"/>
        <v>2.9991427346763824</v>
      </c>
      <c r="J155" s="21">
        <f t="shared" si="54"/>
        <v>3.062546505011599</v>
      </c>
      <c r="K155" s="9">
        <f t="shared" si="55"/>
        <v>-221473</v>
      </c>
    </row>
    <row r="156" spans="1:11" x14ac:dyDescent="0.25">
      <c r="A156" s="6"/>
      <c r="B156" s="11"/>
      <c r="C156" s="11"/>
      <c r="D156" s="7" t="s">
        <v>147</v>
      </c>
      <c r="E156" s="8">
        <v>91750</v>
      </c>
      <c r="F156" s="8">
        <v>231750</v>
      </c>
      <c r="G156" s="8">
        <v>226065</v>
      </c>
      <c r="H156" s="8">
        <v>82058.25</v>
      </c>
      <c r="I156" s="21">
        <f t="shared" si="49"/>
        <v>35.408090614886731</v>
      </c>
      <c r="J156" s="21">
        <f t="shared" si="54"/>
        <v>36.298520337071196</v>
      </c>
      <c r="K156" s="9">
        <f t="shared" si="55"/>
        <v>-144006.75</v>
      </c>
    </row>
    <row r="157" spans="1:11" x14ac:dyDescent="0.25">
      <c r="A157" s="6"/>
      <c r="B157" s="11"/>
      <c r="C157" s="11"/>
      <c r="D157" s="7" t="s">
        <v>149</v>
      </c>
      <c r="E157" s="8">
        <v>49800</v>
      </c>
      <c r="F157" s="8">
        <v>89800</v>
      </c>
      <c r="G157" s="8">
        <v>86050</v>
      </c>
      <c r="H157" s="8">
        <v>80682.12</v>
      </c>
      <c r="I157" s="21">
        <f t="shared" si="49"/>
        <v>89.846458797327386</v>
      </c>
      <c r="J157" s="21">
        <f t="shared" si="54"/>
        <v>93.761905868680998</v>
      </c>
      <c r="K157" s="9">
        <f t="shared" si="55"/>
        <v>-5367.8800000000047</v>
      </c>
    </row>
    <row r="158" spans="1:11" x14ac:dyDescent="0.25">
      <c r="A158" s="6"/>
      <c r="B158" s="11"/>
      <c r="C158" s="11"/>
      <c r="D158" s="7" t="s">
        <v>151</v>
      </c>
      <c r="E158" s="8">
        <v>86400</v>
      </c>
      <c r="F158" s="8">
        <v>86400</v>
      </c>
      <c r="G158" s="8">
        <v>51600</v>
      </c>
      <c r="H158" s="8">
        <v>39550.57</v>
      </c>
      <c r="I158" s="21">
        <f t="shared" si="49"/>
        <v>45.776122685185186</v>
      </c>
      <c r="J158" s="21">
        <f t="shared" si="54"/>
        <v>76.648391472868212</v>
      </c>
      <c r="K158" s="9">
        <f t="shared" si="55"/>
        <v>-12049.43</v>
      </c>
    </row>
    <row r="159" spans="1:11" x14ac:dyDescent="0.25">
      <c r="C159" s="23" t="s">
        <v>112</v>
      </c>
      <c r="D159" s="21" t="s">
        <v>113</v>
      </c>
      <c r="E159" s="21">
        <f>SUM(E161:E166)</f>
        <v>15678960</v>
      </c>
      <c r="F159" s="21">
        <f>SUM(F160:F166)</f>
        <v>15378960</v>
      </c>
      <c r="G159" s="21">
        <f>SUM(G160:G166)</f>
        <v>12011254</v>
      </c>
      <c r="H159" s="21">
        <f>SUM(H160:H166)</f>
        <v>8063059.4100000001</v>
      </c>
      <c r="I159" s="21">
        <f t="shared" si="49"/>
        <v>52.429159123893939</v>
      </c>
      <c r="J159" s="21">
        <f t="shared" si="43"/>
        <v>67.129205743213831</v>
      </c>
      <c r="K159" s="9">
        <f t="shared" si="11"/>
        <v>-3948194.59</v>
      </c>
    </row>
    <row r="160" spans="1:11" x14ac:dyDescent="0.25">
      <c r="B160" s="33"/>
      <c r="C160" s="23"/>
      <c r="D160" s="7" t="s">
        <v>143</v>
      </c>
      <c r="E160" s="39">
        <v>0</v>
      </c>
      <c r="F160" s="39">
        <v>100000</v>
      </c>
      <c r="G160" s="39">
        <v>100000</v>
      </c>
      <c r="H160" s="39">
        <v>30310.560000000001</v>
      </c>
      <c r="I160" s="21">
        <f t="shared" si="49"/>
        <v>30.310560000000002</v>
      </c>
      <c r="J160" s="21">
        <f t="shared" ref="J160:J167" si="56">IF(G160=0,0,H160/G160*100)</f>
        <v>30.310560000000002</v>
      </c>
      <c r="K160" s="21">
        <f t="shared" ref="K160:K167" si="57">H160-G160</f>
        <v>-69689.440000000002</v>
      </c>
    </row>
    <row r="161" spans="1:11" ht="30" x14ac:dyDescent="0.25">
      <c r="A161" s="6"/>
      <c r="B161" s="11"/>
      <c r="C161" s="11" t="s">
        <v>144</v>
      </c>
      <c r="D161" s="7" t="s">
        <v>145</v>
      </c>
      <c r="E161" s="8">
        <v>1589360</v>
      </c>
      <c r="F161" s="8">
        <v>1489360</v>
      </c>
      <c r="G161" s="8">
        <v>1088270</v>
      </c>
      <c r="H161" s="8">
        <v>462716</v>
      </c>
      <c r="I161" s="21">
        <f t="shared" si="49"/>
        <v>31.068109792125476</v>
      </c>
      <c r="J161" s="21">
        <f t="shared" si="56"/>
        <v>42.518492653477537</v>
      </c>
      <c r="K161" s="9">
        <f t="shared" si="57"/>
        <v>-625554</v>
      </c>
    </row>
    <row r="162" spans="1:11" x14ac:dyDescent="0.25">
      <c r="A162" s="6"/>
      <c r="B162" s="11"/>
      <c r="C162" s="11" t="s">
        <v>146</v>
      </c>
      <c r="D162" s="7" t="s">
        <v>147</v>
      </c>
      <c r="E162" s="8">
        <v>231800</v>
      </c>
      <c r="F162" s="8">
        <v>231800</v>
      </c>
      <c r="G162" s="8">
        <v>178885</v>
      </c>
      <c r="H162" s="8">
        <v>119249.99</v>
      </c>
      <c r="I162" s="21">
        <f t="shared" si="49"/>
        <v>51.445207075064715</v>
      </c>
      <c r="J162" s="21">
        <f t="shared" si="56"/>
        <v>66.662934287391337</v>
      </c>
      <c r="K162" s="9">
        <f t="shared" si="57"/>
        <v>-59635.009999999995</v>
      </c>
    </row>
    <row r="163" spans="1:11" ht="45" x14ac:dyDescent="0.25">
      <c r="A163" s="6"/>
      <c r="B163" s="11"/>
      <c r="C163" s="11"/>
      <c r="D163" s="7" t="s">
        <v>158</v>
      </c>
      <c r="E163" s="8">
        <v>300000</v>
      </c>
      <c r="F163" s="8">
        <v>300000</v>
      </c>
      <c r="G163" s="8">
        <v>200000</v>
      </c>
      <c r="H163" s="8">
        <v>0</v>
      </c>
      <c r="I163" s="21"/>
      <c r="J163" s="21"/>
      <c r="K163" s="9"/>
    </row>
    <row r="164" spans="1:11" x14ac:dyDescent="0.25">
      <c r="A164" s="6"/>
      <c r="B164" s="11"/>
      <c r="C164" s="11" t="s">
        <v>150</v>
      </c>
      <c r="D164" s="7" t="s">
        <v>151</v>
      </c>
      <c r="E164" s="8">
        <v>4132800</v>
      </c>
      <c r="F164" s="8">
        <v>3532800</v>
      </c>
      <c r="G164" s="8">
        <v>2409600</v>
      </c>
      <c r="H164" s="8">
        <v>1034102.26</v>
      </c>
      <c r="I164" s="21">
        <f t="shared" si="49"/>
        <v>29.271463428442029</v>
      </c>
      <c r="J164" s="21">
        <f t="shared" si="56"/>
        <v>42.915930444887117</v>
      </c>
      <c r="K164" s="9">
        <f t="shared" si="57"/>
        <v>-1375497.74</v>
      </c>
    </row>
    <row r="165" spans="1:11" ht="45" x14ac:dyDescent="0.25">
      <c r="A165" s="6"/>
      <c r="B165" s="11"/>
      <c r="C165" s="11" t="s">
        <v>168</v>
      </c>
      <c r="D165" s="7" t="s">
        <v>169</v>
      </c>
      <c r="E165" s="8">
        <v>9425000</v>
      </c>
      <c r="F165" s="8">
        <v>9625000</v>
      </c>
      <c r="G165" s="8">
        <v>7934499</v>
      </c>
      <c r="H165" s="8">
        <v>6316830.5999999996</v>
      </c>
      <c r="I165" s="21">
        <f t="shared" si="49"/>
        <v>65.629408831168817</v>
      </c>
      <c r="J165" s="21">
        <f t="shared" si="56"/>
        <v>79.612217482162379</v>
      </c>
      <c r="K165" s="9">
        <f t="shared" si="57"/>
        <v>-1617668.4000000004</v>
      </c>
    </row>
    <row r="166" spans="1:11" ht="45" x14ac:dyDescent="0.25">
      <c r="A166" s="6"/>
      <c r="B166" s="11"/>
      <c r="C166" s="11"/>
      <c r="D166" s="7" t="s">
        <v>170</v>
      </c>
      <c r="E166" s="8">
        <v>0</v>
      </c>
      <c r="F166" s="8">
        <v>100000</v>
      </c>
      <c r="G166" s="8">
        <v>100000</v>
      </c>
      <c r="H166" s="8">
        <v>99850</v>
      </c>
      <c r="I166" s="21">
        <f t="shared" si="49"/>
        <v>99.850000000000009</v>
      </c>
      <c r="J166" s="21">
        <f t="shared" si="56"/>
        <v>99.850000000000009</v>
      </c>
      <c r="K166" s="9">
        <f t="shared" si="57"/>
        <v>-150</v>
      </c>
    </row>
    <row r="167" spans="1:11" x14ac:dyDescent="0.25">
      <c r="C167" s="23" t="s">
        <v>114</v>
      </c>
      <c r="D167" s="21" t="s">
        <v>116</v>
      </c>
      <c r="E167" s="21">
        <f>SUM(E168:E171)</f>
        <v>35939585</v>
      </c>
      <c r="F167" s="21">
        <f>SUM(F168:F171)</f>
        <v>55689585</v>
      </c>
      <c r="G167" s="21">
        <f>SUM(G168:G171)</f>
        <v>43775100</v>
      </c>
      <c r="H167" s="21">
        <f>SUM(H168:H171)</f>
        <v>7473799.290000001</v>
      </c>
      <c r="I167" s="21">
        <f t="shared" si="49"/>
        <v>13.420461456123261</v>
      </c>
      <c r="J167" s="21">
        <f t="shared" si="56"/>
        <v>17.073174681497015</v>
      </c>
      <c r="K167" s="9">
        <f t="shared" si="57"/>
        <v>-36301300.710000001</v>
      </c>
    </row>
    <row r="168" spans="1:11" x14ac:dyDescent="0.25">
      <c r="A168" s="6"/>
      <c r="B168" s="11"/>
      <c r="C168" s="11" t="s">
        <v>115</v>
      </c>
      <c r="D168" s="7" t="s">
        <v>147</v>
      </c>
      <c r="E168" s="8">
        <v>916585</v>
      </c>
      <c r="F168" s="8">
        <v>916585</v>
      </c>
      <c r="G168" s="8">
        <v>750000</v>
      </c>
      <c r="H168" s="8">
        <v>107987.82</v>
      </c>
      <c r="I168" s="21">
        <f t="shared" si="49"/>
        <v>11.781539082572811</v>
      </c>
      <c r="J168" s="21">
        <f t="shared" si="43"/>
        <v>14.398376000000003</v>
      </c>
      <c r="K168" s="9">
        <f t="shared" si="11"/>
        <v>-642012.17999999993</v>
      </c>
    </row>
    <row r="169" spans="1:11" x14ac:dyDescent="0.25">
      <c r="A169" s="6"/>
      <c r="B169" s="11"/>
      <c r="C169" s="11" t="s">
        <v>117</v>
      </c>
      <c r="D169" s="7" t="s">
        <v>157</v>
      </c>
      <c r="E169" s="8">
        <v>23000</v>
      </c>
      <c r="F169" s="8">
        <v>23000</v>
      </c>
      <c r="G169" s="8">
        <v>23000</v>
      </c>
      <c r="H169" s="8">
        <v>0</v>
      </c>
      <c r="I169" s="21">
        <f t="shared" si="49"/>
        <v>0</v>
      </c>
      <c r="J169" s="21">
        <f t="shared" si="43"/>
        <v>0</v>
      </c>
      <c r="K169" s="9">
        <f t="shared" si="11"/>
        <v>-23000</v>
      </c>
    </row>
    <row r="170" spans="1:11" ht="30" x14ac:dyDescent="0.25">
      <c r="A170" s="6"/>
      <c r="B170" s="11"/>
      <c r="C170" s="11" t="s">
        <v>118</v>
      </c>
      <c r="D170" s="7" t="s">
        <v>172</v>
      </c>
      <c r="E170" s="8">
        <v>35000000</v>
      </c>
      <c r="F170" s="8">
        <v>54100000</v>
      </c>
      <c r="G170" s="8">
        <v>42352100</v>
      </c>
      <c r="H170" s="8">
        <v>7316478.1100000003</v>
      </c>
      <c r="I170" s="21">
        <f t="shared" si="49"/>
        <v>13.523989112754158</v>
      </c>
      <c r="J170" s="21">
        <f t="shared" si="43"/>
        <v>17.275360867583899</v>
      </c>
      <c r="K170" s="9">
        <f t="shared" si="11"/>
        <v>-35035621.890000001</v>
      </c>
    </row>
    <row r="171" spans="1:11" ht="45" x14ac:dyDescent="0.25">
      <c r="A171" s="24"/>
      <c r="B171" s="69"/>
      <c r="C171" s="11"/>
      <c r="D171" s="7" t="s">
        <v>170</v>
      </c>
      <c r="E171" s="8">
        <v>0</v>
      </c>
      <c r="F171" s="8">
        <v>650000</v>
      </c>
      <c r="G171" s="8">
        <v>650000</v>
      </c>
      <c r="H171" s="8">
        <v>49333.36</v>
      </c>
      <c r="I171" s="21">
        <f t="shared" si="49"/>
        <v>7.589747692307693</v>
      </c>
      <c r="J171" s="21">
        <f t="shared" si="43"/>
        <v>7.589747692307693</v>
      </c>
      <c r="K171" s="9">
        <f t="shared" si="11"/>
        <v>-600666.64</v>
      </c>
    </row>
    <row r="172" spans="1:11" ht="45" x14ac:dyDescent="0.25">
      <c r="B172" s="33"/>
      <c r="C172" s="23"/>
      <c r="D172" s="62" t="s">
        <v>192</v>
      </c>
      <c r="E172" s="21">
        <f>E173</f>
        <v>19976722</v>
      </c>
      <c r="F172" s="21">
        <f>F173</f>
        <v>19976722</v>
      </c>
      <c r="G172" s="21">
        <f>G173</f>
        <v>13875000</v>
      </c>
      <c r="H172" s="21">
        <f>H173</f>
        <v>3587708.76</v>
      </c>
      <c r="I172" s="21">
        <f t="shared" si="49"/>
        <v>17.959446800130671</v>
      </c>
      <c r="J172" s="21">
        <f t="shared" si="43"/>
        <v>25.857360432432429</v>
      </c>
      <c r="K172" s="9">
        <f t="shared" si="11"/>
        <v>-10287291.24</v>
      </c>
    </row>
    <row r="173" spans="1:11" x14ac:dyDescent="0.25">
      <c r="A173" s="6"/>
      <c r="B173" s="11"/>
      <c r="C173" s="11"/>
      <c r="D173" s="7" t="s">
        <v>147</v>
      </c>
      <c r="E173" s="8">
        <v>19976722</v>
      </c>
      <c r="F173" s="8">
        <v>19976722</v>
      </c>
      <c r="G173" s="8">
        <v>13875000</v>
      </c>
      <c r="H173" s="8">
        <v>3587708.76</v>
      </c>
      <c r="I173" s="21">
        <f t="shared" si="49"/>
        <v>17.959446800130671</v>
      </c>
      <c r="J173" s="21">
        <f t="shared" si="43"/>
        <v>25.857360432432429</v>
      </c>
      <c r="K173" s="9">
        <f t="shared" si="11"/>
        <v>-10287291.24</v>
      </c>
    </row>
    <row r="174" spans="1:11" x14ac:dyDescent="0.25">
      <c r="C174" s="23" t="s">
        <v>119</v>
      </c>
      <c r="D174" s="21" t="s">
        <v>120</v>
      </c>
      <c r="E174" s="21">
        <f>SUM(E175:E178)</f>
        <v>5909603</v>
      </c>
      <c r="F174" s="21">
        <f>SUM(F175:F178)</f>
        <v>6660003</v>
      </c>
      <c r="G174" s="21">
        <f>SUM(G175:G178)</f>
        <v>5270280</v>
      </c>
      <c r="H174" s="21">
        <f>SUM(H175:H178)</f>
        <v>2988324.3</v>
      </c>
      <c r="I174" s="21">
        <f>IF(F174=0,0,H174/F174*100)</f>
        <v>44.869714022651337</v>
      </c>
      <c r="J174" s="21">
        <f>IF(G174=0,0,H174/G174*100)</f>
        <v>56.701433320430795</v>
      </c>
      <c r="K174" s="9">
        <f t="shared" si="11"/>
        <v>-2281955.7000000002</v>
      </c>
    </row>
    <row r="175" spans="1:11" ht="30" x14ac:dyDescent="0.25">
      <c r="A175" s="6"/>
      <c r="B175" s="11"/>
      <c r="C175" s="11"/>
      <c r="D175" s="7" t="s">
        <v>173</v>
      </c>
      <c r="E175" s="8">
        <v>2317000</v>
      </c>
      <c r="F175" s="8">
        <v>2317000</v>
      </c>
      <c r="G175" s="8">
        <v>1737750</v>
      </c>
      <c r="H175" s="8">
        <v>66785</v>
      </c>
      <c r="I175" s="21">
        <f t="shared" si="49"/>
        <v>2.8823910228744065</v>
      </c>
      <c r="J175" s="21">
        <f t="shared" si="43"/>
        <v>3.843188030499209</v>
      </c>
      <c r="K175" s="9">
        <f t="shared" ref="K175:K178" si="58">H175-G175</f>
        <v>-1670965</v>
      </c>
    </row>
    <row r="176" spans="1:11" ht="30" x14ac:dyDescent="0.25">
      <c r="A176" s="6"/>
      <c r="B176" s="11"/>
      <c r="C176" s="11"/>
      <c r="D176" s="7" t="s">
        <v>174</v>
      </c>
      <c r="E176" s="8">
        <v>290000</v>
      </c>
      <c r="F176" s="8">
        <v>790400</v>
      </c>
      <c r="G176" s="8">
        <v>718000</v>
      </c>
      <c r="H176" s="8">
        <v>646500</v>
      </c>
      <c r="I176" s="21">
        <f t="shared" si="49"/>
        <v>81.79402834008097</v>
      </c>
      <c r="J176" s="21">
        <f t="shared" si="43"/>
        <v>90.041782729805007</v>
      </c>
      <c r="K176" s="9">
        <f t="shared" si="11"/>
        <v>-71500</v>
      </c>
    </row>
    <row r="177" spans="1:14" x14ac:dyDescent="0.25">
      <c r="A177" s="6"/>
      <c r="B177" s="11"/>
      <c r="C177" s="11"/>
      <c r="D177" s="7" t="s">
        <v>147</v>
      </c>
      <c r="E177" s="8">
        <v>367909</v>
      </c>
      <c r="F177" s="8">
        <v>367909</v>
      </c>
      <c r="G177" s="8">
        <v>332530</v>
      </c>
      <c r="H177" s="8">
        <v>82000</v>
      </c>
      <c r="I177" s="21">
        <f t="shared" si="49"/>
        <v>22.288120160148299</v>
      </c>
      <c r="J177" s="21">
        <f t="shared" si="43"/>
        <v>24.65942922443088</v>
      </c>
      <c r="K177" s="9">
        <f t="shared" si="11"/>
        <v>-250530</v>
      </c>
    </row>
    <row r="178" spans="1:14" ht="30" x14ac:dyDescent="0.25">
      <c r="A178" s="6"/>
      <c r="B178" s="11"/>
      <c r="C178" s="11" t="s">
        <v>121</v>
      </c>
      <c r="D178" s="7" t="s">
        <v>122</v>
      </c>
      <c r="E178" s="8">
        <v>2934694</v>
      </c>
      <c r="F178" s="8">
        <v>3184694</v>
      </c>
      <c r="G178" s="8">
        <v>2482000</v>
      </c>
      <c r="H178" s="8">
        <v>2193039.2999999998</v>
      </c>
      <c r="I178" s="21">
        <f t="shared" si="49"/>
        <v>68.8618529755135</v>
      </c>
      <c r="J178" s="21">
        <f t="shared" si="43"/>
        <v>88.357747784045117</v>
      </c>
      <c r="K178" s="9">
        <f t="shared" si="58"/>
        <v>-288960.70000000019</v>
      </c>
    </row>
    <row r="179" spans="1:14" s="28" customFormat="1" x14ac:dyDescent="0.25">
      <c r="B179" s="27"/>
      <c r="C179" s="29"/>
      <c r="D179" s="84" t="s">
        <v>141</v>
      </c>
      <c r="E179" s="85"/>
      <c r="F179" s="85"/>
      <c r="G179" s="85"/>
      <c r="H179" s="85"/>
      <c r="I179" s="85"/>
      <c r="J179" s="85"/>
      <c r="K179" s="86"/>
      <c r="N179" s="65"/>
    </row>
    <row r="180" spans="1:14" x14ac:dyDescent="0.25">
      <c r="A180" s="6"/>
      <c r="B180" s="11"/>
      <c r="C180" s="11"/>
      <c r="D180" s="7" t="s">
        <v>143</v>
      </c>
      <c r="E180" s="8">
        <v>2191564</v>
      </c>
      <c r="F180" s="8">
        <v>2191564</v>
      </c>
      <c r="G180" s="8">
        <v>1647000</v>
      </c>
      <c r="H180" s="8">
        <v>1396225.22</v>
      </c>
      <c r="I180" s="21">
        <f t="shared" si="49"/>
        <v>63.709078083049363</v>
      </c>
      <c r="J180" s="21">
        <f t="shared" ref="J180:J187" si="59">IF(G180=0,0,H180/G180*100)</f>
        <v>84.773844565877354</v>
      </c>
      <c r="K180" s="9">
        <f t="shared" ref="K180:K187" si="60">H180-G180</f>
        <v>-250774.78000000003</v>
      </c>
    </row>
    <row r="181" spans="1:14" ht="30" x14ac:dyDescent="0.25">
      <c r="A181" s="6"/>
      <c r="B181" s="11"/>
      <c r="C181" s="11"/>
      <c r="D181" s="7" t="s">
        <v>145</v>
      </c>
      <c r="E181" s="8">
        <v>542430</v>
      </c>
      <c r="F181" s="8">
        <v>642430</v>
      </c>
      <c r="G181" s="8">
        <v>550000</v>
      </c>
      <c r="H181" s="8">
        <v>724796.62</v>
      </c>
      <c r="I181" s="21">
        <f t="shared" ref="I181:I188" si="61">IF(F181=0,0,H181/F181*100)</f>
        <v>112.82110424482043</v>
      </c>
      <c r="J181" s="21">
        <f>IF(G181=0,0,H181/G181*100)</f>
        <v>131.78120363636364</v>
      </c>
      <c r="K181" s="9">
        <f t="shared" si="60"/>
        <v>174796.62</v>
      </c>
    </row>
    <row r="182" spans="1:14" x14ac:dyDescent="0.25">
      <c r="A182" s="6"/>
      <c r="B182" s="11"/>
      <c r="C182" s="11"/>
      <c r="D182" s="7" t="s">
        <v>151</v>
      </c>
      <c r="E182" s="8">
        <v>162000</v>
      </c>
      <c r="F182" s="8">
        <v>162000</v>
      </c>
      <c r="G182" s="8">
        <v>99600</v>
      </c>
      <c r="H182" s="8">
        <v>58266.96</v>
      </c>
      <c r="I182" s="21">
        <f t="shared" si="61"/>
        <v>35.967259259259258</v>
      </c>
      <c r="J182" s="21">
        <f t="shared" si="59"/>
        <v>58.500963855421681</v>
      </c>
      <c r="K182" s="9">
        <f t="shared" si="60"/>
        <v>-41333.040000000001</v>
      </c>
    </row>
    <row r="183" spans="1:14" x14ac:dyDescent="0.25">
      <c r="C183" s="23" t="s">
        <v>123</v>
      </c>
      <c r="D183" s="21" t="s">
        <v>125</v>
      </c>
      <c r="E183" s="21">
        <v>545000</v>
      </c>
      <c r="F183" s="21">
        <v>545000</v>
      </c>
      <c r="G183" s="21">
        <v>545000</v>
      </c>
      <c r="H183" s="21">
        <v>0</v>
      </c>
      <c r="I183" s="21">
        <f t="shared" si="61"/>
        <v>0</v>
      </c>
      <c r="J183" s="21">
        <f t="shared" si="59"/>
        <v>0</v>
      </c>
      <c r="K183" s="9">
        <f t="shared" si="60"/>
        <v>-545000</v>
      </c>
    </row>
    <row r="184" spans="1:14" x14ac:dyDescent="0.25">
      <c r="C184" s="23" t="s">
        <v>124</v>
      </c>
      <c r="D184" s="21" t="s">
        <v>126</v>
      </c>
      <c r="E184" s="21">
        <f>E185+E187</f>
        <v>14783568</v>
      </c>
      <c r="F184" s="21">
        <f>F185+F187</f>
        <v>42284210</v>
      </c>
      <c r="G184" s="21">
        <f>G185+G187</f>
        <v>38464767</v>
      </c>
      <c r="H184" s="21">
        <f>H185+H187</f>
        <v>37802977</v>
      </c>
      <c r="I184" s="21">
        <f t="shared" si="61"/>
        <v>89.402112514340459</v>
      </c>
      <c r="J184" s="21">
        <f t="shared" si="59"/>
        <v>98.27949042301492</v>
      </c>
      <c r="K184" s="9">
        <f t="shared" si="60"/>
        <v>-661790</v>
      </c>
    </row>
    <row r="185" spans="1:14" x14ac:dyDescent="0.25">
      <c r="A185" s="6"/>
      <c r="B185" s="11"/>
      <c r="C185" s="11" t="s">
        <v>127</v>
      </c>
      <c r="D185" s="7" t="s">
        <v>97</v>
      </c>
      <c r="E185" s="8">
        <v>14783568</v>
      </c>
      <c r="F185" s="8">
        <v>25720210</v>
      </c>
      <c r="G185" s="8">
        <v>21900767</v>
      </c>
      <c r="H185" s="8">
        <v>21900767</v>
      </c>
      <c r="I185" s="21">
        <f t="shared" si="61"/>
        <v>85.150031823223841</v>
      </c>
      <c r="J185" s="21">
        <f t="shared" si="59"/>
        <v>100</v>
      </c>
      <c r="K185" s="9">
        <f t="shared" si="60"/>
        <v>0</v>
      </c>
    </row>
    <row r="186" spans="1:14" ht="120" x14ac:dyDescent="0.25">
      <c r="A186" s="6"/>
      <c r="B186" s="11"/>
      <c r="C186" s="11"/>
      <c r="D186" s="7" t="s">
        <v>200</v>
      </c>
      <c r="E186" s="8">
        <v>7200000</v>
      </c>
      <c r="F186" s="8">
        <v>0</v>
      </c>
      <c r="G186" s="8">
        <v>0</v>
      </c>
      <c r="H186" s="8">
        <v>0</v>
      </c>
      <c r="I186" s="21">
        <f t="shared" si="61"/>
        <v>0</v>
      </c>
      <c r="J186" s="21">
        <f t="shared" si="59"/>
        <v>0</v>
      </c>
      <c r="K186" s="9">
        <f t="shared" si="60"/>
        <v>0</v>
      </c>
    </row>
    <row r="187" spans="1:14" ht="60" x14ac:dyDescent="0.25">
      <c r="A187" s="6"/>
      <c r="B187" s="11"/>
      <c r="C187" s="11" t="s">
        <v>128</v>
      </c>
      <c r="D187" s="7" t="s">
        <v>130</v>
      </c>
      <c r="E187" s="8">
        <v>0</v>
      </c>
      <c r="F187" s="8">
        <v>16564000</v>
      </c>
      <c r="G187" s="8">
        <v>16564000</v>
      </c>
      <c r="H187" s="8">
        <v>15902210</v>
      </c>
      <c r="I187" s="21">
        <f t="shared" si="61"/>
        <v>96.004648635595274</v>
      </c>
      <c r="J187" s="21">
        <f t="shared" si="59"/>
        <v>96.004648635595274</v>
      </c>
      <c r="K187" s="9">
        <f t="shared" si="60"/>
        <v>-661790</v>
      </c>
    </row>
    <row r="188" spans="1:14" x14ac:dyDescent="0.25">
      <c r="C188" s="23" t="s">
        <v>129</v>
      </c>
      <c r="D188" s="21" t="s">
        <v>132</v>
      </c>
      <c r="E188" s="21">
        <f>E91+E102+E123+E127+E141+E152+E159+E167+E174+E183+E184+E172+E186</f>
        <v>288309646</v>
      </c>
      <c r="F188" s="21">
        <f>F91+F102+F123+F127+F141+F152+F159+F167+F174+F183+F184+F172+F186</f>
        <v>367638818.59000003</v>
      </c>
      <c r="G188" s="21">
        <f>G91+G102+G123+G127+G141+G152+G159+G167+G174+G183+G184+G172+G186</f>
        <v>297340503.09000003</v>
      </c>
      <c r="H188" s="21">
        <f>H91+H102+H123+H127+H141+H152+H159+H167+H174+H183+H184+H172+H186</f>
        <v>184916206.01999998</v>
      </c>
      <c r="I188" s="21">
        <f t="shared" si="61"/>
        <v>50.298335395921058</v>
      </c>
      <c r="J188" s="21">
        <f t="shared" ref="J188" si="62">IF(G188=0,0,H188/G188*100)</f>
        <v>62.190049488154976</v>
      </c>
      <c r="K188" s="9">
        <f>H188-G188</f>
        <v>-112424297.07000005</v>
      </c>
    </row>
    <row r="189" spans="1:14" x14ac:dyDescent="0.25">
      <c r="C189" s="23"/>
      <c r="D189" s="31"/>
      <c r="E189" s="31"/>
      <c r="F189" s="31"/>
      <c r="G189" s="31"/>
      <c r="H189" s="31"/>
      <c r="I189" s="31"/>
      <c r="J189" s="31"/>
      <c r="K189" s="32"/>
    </row>
    <row r="190" spans="1:14" x14ac:dyDescent="0.25">
      <c r="C190" s="23" t="s">
        <v>131</v>
      </c>
    </row>
    <row r="191" spans="1:14" x14ac:dyDescent="0.25">
      <c r="D191" s="45" t="s">
        <v>198</v>
      </c>
      <c r="I191" s="96" t="s">
        <v>201</v>
      </c>
      <c r="J191" s="96"/>
      <c r="K191" s="96"/>
    </row>
    <row r="194" spans="7:7" x14ac:dyDescent="0.25">
      <c r="G194" s="64"/>
    </row>
  </sheetData>
  <mergeCells count="31">
    <mergeCell ref="I191:K191"/>
    <mergeCell ref="I1:K1"/>
    <mergeCell ref="K7:K8"/>
    <mergeCell ref="B2:K2"/>
    <mergeCell ref="B3:K3"/>
    <mergeCell ref="G5:H5"/>
    <mergeCell ref="G7:G8"/>
    <mergeCell ref="H7:H8"/>
    <mergeCell ref="I7:J7"/>
    <mergeCell ref="F7:F8"/>
    <mergeCell ref="B7:B8"/>
    <mergeCell ref="C7:C8"/>
    <mergeCell ref="D7:D8"/>
    <mergeCell ref="E7:E8"/>
    <mergeCell ref="D142:K142"/>
    <mergeCell ref="D153:K153"/>
    <mergeCell ref="D179:K179"/>
    <mergeCell ref="D88:K88"/>
    <mergeCell ref="D128:K128"/>
    <mergeCell ref="D124:K124"/>
    <mergeCell ref="D103:K103"/>
    <mergeCell ref="D92:K92"/>
    <mergeCell ref="H89:H90"/>
    <mergeCell ref="I89:J89"/>
    <mergeCell ref="K89:K90"/>
    <mergeCell ref="D6:K6"/>
    <mergeCell ref="B66:D66"/>
    <mergeCell ref="D89:D90"/>
    <mergeCell ref="E89:E90"/>
    <mergeCell ref="F89:F90"/>
    <mergeCell ref="G89:G90"/>
  </mergeCells>
  <conditionalFormatting sqref="C91 B9:B13 B67:B90 B125:B126 B154:B158 B168:B171 B180:B182 B185:B187 B17:B46 B175:B178 B48:B64">
    <cfRule type="expression" dxfId="191" priority="663" stopIfTrue="1">
      <formula>A9=1</formula>
    </cfRule>
  </conditionalFormatting>
  <conditionalFormatting sqref="C9:C13 C125:C126 C154:C158 C168:C171 C180:C182 C185:C187 C17:C46 C175:C178 C48:C64">
    <cfRule type="expression" dxfId="190" priority="664" stopIfTrue="1">
      <formula>A9=1</formula>
    </cfRule>
  </conditionalFormatting>
  <conditionalFormatting sqref="D9:D14 D125:D126 D155:D158 D168:D171 D181:D182 D185:D187 D16:D46 D175:D178 D48:D64">
    <cfRule type="expression" dxfId="189" priority="665" stopIfTrue="1">
      <formula>A9=1</formula>
    </cfRule>
  </conditionalFormatting>
  <conditionalFormatting sqref="E11:F14 E9:E10 E29:F29 E38:F38 E125:F126 E154:F158 E168:F171 E180:F182 E185:F187 E16:F26 E44:F45 E48:F49 E51:F57 E59:F59 E58:H58 E63:F64 E61:H62 F9:H9 E42:H43 E50:H50 E175:F178 E46:H46">
    <cfRule type="expression" dxfId="188" priority="666" stopIfTrue="1">
      <formula>A9=1</formula>
    </cfRule>
  </conditionalFormatting>
  <conditionalFormatting sqref="G10:G14 G29 G38 G125:G126 G154:G158 G168:G171 G180:G182 G185:G187 G16:G26 G44:G45 G48:G49 G59 G63:G64 G51:G57 G175:G178">
    <cfRule type="expression" dxfId="187" priority="668" stopIfTrue="1">
      <formula>A10=1</formula>
    </cfRule>
  </conditionalFormatting>
  <conditionalFormatting sqref="H10:H14 D91:F91 D123:F123 D127 D141:F141 D152:F152 D159:F159 D174:F174 D184:F184 E183:F183 E188:F189 D167:F167 H29 H38 D102:F102 H125:H126 H154:H158 H168:H171 H180:H182 H185:H187 H16:H26 H44:H45 H48:H49 H59 H63:H64 H51:H57 E160:F160 H175:H178 E87:H87">
    <cfRule type="expression" dxfId="186" priority="669" stopIfTrue="1">
      <formula>XFA10=1</formula>
    </cfRule>
  </conditionalFormatting>
  <conditionalFormatting sqref="K66 K152 K125:K126 K154:K159 K168:K171 K180:K183 K185:K189 K175:K178 K9:K64">
    <cfRule type="expression" dxfId="185" priority="670" stopIfTrue="1">
      <formula>A9=1</formula>
    </cfRule>
  </conditionalFormatting>
  <conditionalFormatting sqref="J152 J159 J188:J189 J87:K87 J183 J66 I125:J126 I154:J158 I168:J171 I180:J182 I185:J187 I160:K160 I175:J178 I9:J64">
    <cfRule type="expression" dxfId="184" priority="671" stopIfTrue="1">
      <formula>XFD9=1</formula>
    </cfRule>
  </conditionalFormatting>
  <conditionalFormatting sqref="G91:H91 H102 G123:H123 G141:H141 G152:H152 G174:H174 G183:H184 G188:H189 G167:H167 G159:H160">
    <cfRule type="expression" dxfId="183" priority="643" stopIfTrue="1">
      <formula>XFC91=1</formula>
    </cfRule>
  </conditionalFormatting>
  <conditionalFormatting sqref="K91">
    <cfRule type="expression" dxfId="182" priority="635" stopIfTrue="1">
      <formula>A91=1</formula>
    </cfRule>
  </conditionalFormatting>
  <conditionalFormatting sqref="J91">
    <cfRule type="expression" dxfId="181" priority="636" stopIfTrue="1">
      <formula>A91=1</formula>
    </cfRule>
  </conditionalFormatting>
  <conditionalFormatting sqref="K102">
    <cfRule type="expression" dxfId="180" priority="630" stopIfTrue="1">
      <formula>A102=1</formula>
    </cfRule>
  </conditionalFormatting>
  <conditionalFormatting sqref="J102">
    <cfRule type="expression" dxfId="179" priority="631" stopIfTrue="1">
      <formula>A102=1</formula>
    </cfRule>
  </conditionalFormatting>
  <conditionalFormatting sqref="K123">
    <cfRule type="expression" dxfId="178" priority="627" stopIfTrue="1">
      <formula>A123=1</formula>
    </cfRule>
  </conditionalFormatting>
  <conditionalFormatting sqref="J123">
    <cfRule type="expression" dxfId="177" priority="628" stopIfTrue="1">
      <formula>A123=1</formula>
    </cfRule>
  </conditionalFormatting>
  <conditionalFormatting sqref="K127">
    <cfRule type="expression" dxfId="176" priority="624" stopIfTrue="1">
      <formula>A127=1</formula>
    </cfRule>
  </conditionalFormatting>
  <conditionalFormatting sqref="J127">
    <cfRule type="expression" dxfId="175" priority="625" stopIfTrue="1">
      <formula>A127=1</formula>
    </cfRule>
  </conditionalFormatting>
  <conditionalFormatting sqref="K141">
    <cfRule type="expression" dxfId="174" priority="621" stopIfTrue="1">
      <formula>A141=1</formula>
    </cfRule>
  </conditionalFormatting>
  <conditionalFormatting sqref="J141">
    <cfRule type="expression" dxfId="173" priority="622" stopIfTrue="1">
      <formula>A141=1</formula>
    </cfRule>
  </conditionalFormatting>
  <conditionalFormatting sqref="K174">
    <cfRule type="expression" dxfId="172" priority="609" stopIfTrue="1">
      <formula>A174=1</formula>
    </cfRule>
  </conditionalFormatting>
  <conditionalFormatting sqref="J174">
    <cfRule type="expression" dxfId="171" priority="610" stopIfTrue="1">
      <formula>A174=1</formula>
    </cfRule>
  </conditionalFormatting>
  <conditionalFormatting sqref="K184">
    <cfRule type="expression" dxfId="170" priority="606" stopIfTrue="1">
      <formula>A184=1</formula>
    </cfRule>
  </conditionalFormatting>
  <conditionalFormatting sqref="J184">
    <cfRule type="expression" dxfId="169" priority="607" stopIfTrue="1">
      <formula>A184=1</formula>
    </cfRule>
  </conditionalFormatting>
  <conditionalFormatting sqref="D188:D189">
    <cfRule type="expression" dxfId="168" priority="604" stopIfTrue="1">
      <formula>XFA188=1</formula>
    </cfRule>
  </conditionalFormatting>
  <conditionalFormatting sqref="D88 D67:D86">
    <cfRule type="expression" dxfId="167" priority="603" stopIfTrue="1">
      <formula>A67=1</formula>
    </cfRule>
  </conditionalFormatting>
  <conditionalFormatting sqref="K67:K86">
    <cfRule type="expression" dxfId="166" priority="598" stopIfTrue="1">
      <formula>A67=1</formula>
    </cfRule>
  </conditionalFormatting>
  <conditionalFormatting sqref="J67:J86">
    <cfRule type="expression" dxfId="165" priority="599" stopIfTrue="1">
      <formula>A67=1</formula>
    </cfRule>
  </conditionalFormatting>
  <conditionalFormatting sqref="D87">
    <cfRule type="expression" dxfId="164" priority="596" stopIfTrue="1">
      <formula>XFA87=1</formula>
    </cfRule>
  </conditionalFormatting>
  <conditionalFormatting sqref="C102 C123 C127 C159:C160 C152 C141 C183:C184 C167 C174 C188:C190">
    <cfRule type="expression" dxfId="163" priority="682" stopIfTrue="1">
      <formula>#REF!=1</formula>
    </cfRule>
  </conditionalFormatting>
  <conditionalFormatting sqref="D124">
    <cfRule type="expression" dxfId="162" priority="587" stopIfTrue="1">
      <formula>B124=1</formula>
    </cfRule>
  </conditionalFormatting>
  <conditionalFormatting sqref="C124">
    <cfRule type="expression" dxfId="161" priority="588" stopIfTrue="1">
      <formula>#REF!=1</formula>
    </cfRule>
  </conditionalFormatting>
  <conditionalFormatting sqref="K167">
    <cfRule type="expression" dxfId="160" priority="569" stopIfTrue="1">
      <formula>A167=1</formula>
    </cfRule>
  </conditionalFormatting>
  <conditionalFormatting sqref="J167">
    <cfRule type="expression" dxfId="159" priority="570" stopIfTrue="1">
      <formula>#REF!=1</formula>
    </cfRule>
  </conditionalFormatting>
  <conditionalFormatting sqref="C179">
    <cfRule type="expression" dxfId="158" priority="568" stopIfTrue="1">
      <formula>#REF!=1</formula>
    </cfRule>
  </conditionalFormatting>
  <conditionalFormatting sqref="D179">
    <cfRule type="expression" dxfId="157" priority="567" stopIfTrue="1">
      <formula>B179=1</formula>
    </cfRule>
  </conditionalFormatting>
  <conditionalFormatting sqref="C153">
    <cfRule type="expression" dxfId="156" priority="566" stopIfTrue="1">
      <formula>#REF!=1</formula>
    </cfRule>
  </conditionalFormatting>
  <conditionalFormatting sqref="D153">
    <cfRule type="expression" dxfId="155" priority="565" stopIfTrue="1">
      <formula>B153=1</formula>
    </cfRule>
  </conditionalFormatting>
  <conditionalFormatting sqref="C142">
    <cfRule type="expression" dxfId="154" priority="564" stopIfTrue="1">
      <formula>#REF!=1</formula>
    </cfRule>
  </conditionalFormatting>
  <conditionalFormatting sqref="D142">
    <cfRule type="expression" dxfId="153" priority="563" stopIfTrue="1">
      <formula>B142=1</formula>
    </cfRule>
  </conditionalFormatting>
  <conditionalFormatting sqref="C128">
    <cfRule type="expression" dxfId="152" priority="562" stopIfTrue="1">
      <formula>#REF!=1</formula>
    </cfRule>
  </conditionalFormatting>
  <conditionalFormatting sqref="D128">
    <cfRule type="expression" dxfId="151" priority="561" stopIfTrue="1">
      <formula>B128=1</formula>
    </cfRule>
  </conditionalFormatting>
  <conditionalFormatting sqref="C103">
    <cfRule type="expression" dxfId="150" priority="560" stopIfTrue="1">
      <formula>#REF!=1</formula>
    </cfRule>
  </conditionalFormatting>
  <conditionalFormatting sqref="D103">
    <cfRule type="expression" dxfId="149" priority="559" stopIfTrue="1">
      <formula>B103=1</formula>
    </cfRule>
  </conditionalFormatting>
  <conditionalFormatting sqref="C92">
    <cfRule type="expression" dxfId="148" priority="558" stopIfTrue="1">
      <formula>#REF!=1</formula>
    </cfRule>
  </conditionalFormatting>
  <conditionalFormatting sqref="D92">
    <cfRule type="expression" dxfId="147" priority="557" stopIfTrue="1">
      <formula>B92=1</formula>
    </cfRule>
  </conditionalFormatting>
  <conditionalFormatting sqref="D183">
    <cfRule type="expression" dxfId="146" priority="555" stopIfTrue="1">
      <formula>XFA183=1</formula>
    </cfRule>
  </conditionalFormatting>
  <conditionalFormatting sqref="E69:F70 E74:F85 E86:H86 G83:H83">
    <cfRule type="expression" dxfId="145" priority="768" stopIfTrue="1">
      <formula>#REF!=1</formula>
    </cfRule>
  </conditionalFormatting>
  <conditionalFormatting sqref="G69:G70 G74:G82 G84:G85">
    <cfRule type="expression" dxfId="144" priority="769" stopIfTrue="1">
      <formula>#REF!=1</formula>
    </cfRule>
  </conditionalFormatting>
  <conditionalFormatting sqref="H69:H70 H74:H82 H84:H85">
    <cfRule type="expression" dxfId="143" priority="770" stopIfTrue="1">
      <formula>#REF!=1</formula>
    </cfRule>
  </conditionalFormatting>
  <conditionalFormatting sqref="F10">
    <cfRule type="expression" dxfId="142" priority="552" stopIfTrue="1">
      <formula>XFD10=1</formula>
    </cfRule>
  </conditionalFormatting>
  <conditionalFormatting sqref="I67:I87">
    <cfRule type="expression" dxfId="141" priority="545" stopIfTrue="1">
      <formula>XFD67=1</formula>
    </cfRule>
  </conditionalFormatting>
  <conditionalFormatting sqref="I91">
    <cfRule type="expression" dxfId="140" priority="544" stopIfTrue="1">
      <formula>XFD91=1</formula>
    </cfRule>
  </conditionalFormatting>
  <conditionalFormatting sqref="I102">
    <cfRule type="expression" dxfId="139" priority="543" stopIfTrue="1">
      <formula>XFD102=1</formula>
    </cfRule>
  </conditionalFormatting>
  <conditionalFormatting sqref="I123">
    <cfRule type="expression" dxfId="138" priority="542" stopIfTrue="1">
      <formula>XFD123=1</formula>
    </cfRule>
  </conditionalFormatting>
  <conditionalFormatting sqref="I127">
    <cfRule type="expression" dxfId="137" priority="541" stopIfTrue="1">
      <formula>XFD127=1</formula>
    </cfRule>
  </conditionalFormatting>
  <conditionalFormatting sqref="I141">
    <cfRule type="expression" dxfId="136" priority="540" stopIfTrue="1">
      <formula>XFD141=1</formula>
    </cfRule>
  </conditionalFormatting>
  <conditionalFormatting sqref="I152">
    <cfRule type="expression" dxfId="135" priority="539" stopIfTrue="1">
      <formula>XFD152=1</formula>
    </cfRule>
  </conditionalFormatting>
  <conditionalFormatting sqref="I159">
    <cfRule type="expression" dxfId="134" priority="538" stopIfTrue="1">
      <formula>XFD159=1</formula>
    </cfRule>
  </conditionalFormatting>
  <conditionalFormatting sqref="I167 I174">
    <cfRule type="expression" dxfId="133" priority="537" stopIfTrue="1">
      <formula>XFD167=1</formula>
    </cfRule>
  </conditionalFormatting>
  <conditionalFormatting sqref="I183:I184 I188:I189">
    <cfRule type="expression" dxfId="132" priority="536" stopIfTrue="1">
      <formula>XFD183=1</formula>
    </cfRule>
  </conditionalFormatting>
  <conditionalFormatting sqref="F127">
    <cfRule type="expression" dxfId="131" priority="385" stopIfTrue="1">
      <formula>XFA127=1</formula>
    </cfRule>
  </conditionalFormatting>
  <conditionalFormatting sqref="H127">
    <cfRule type="expression" dxfId="130" priority="387" stopIfTrue="1">
      <formula>XFC127=1</formula>
    </cfRule>
  </conditionalFormatting>
  <conditionalFormatting sqref="E71:H73">
    <cfRule type="expression" dxfId="129" priority="403" stopIfTrue="1">
      <formula>XEZ71=1</formula>
    </cfRule>
  </conditionalFormatting>
  <conditionalFormatting sqref="E27:E28">
    <cfRule type="expression" dxfId="128" priority="444" stopIfTrue="1">
      <formula>A27=1</formula>
    </cfRule>
  </conditionalFormatting>
  <conditionalFormatting sqref="F27:F28">
    <cfRule type="expression" dxfId="127" priority="445" stopIfTrue="1">
      <formula>A27=1</formula>
    </cfRule>
  </conditionalFormatting>
  <conditionalFormatting sqref="G27:G28">
    <cfRule type="expression" dxfId="126" priority="446" stopIfTrue="1">
      <formula>A27=1</formula>
    </cfRule>
  </conditionalFormatting>
  <conditionalFormatting sqref="H27:H28">
    <cfRule type="expression" dxfId="125" priority="447" stopIfTrue="1">
      <formula>A27=1</formula>
    </cfRule>
  </conditionalFormatting>
  <conditionalFormatting sqref="E30:E37">
    <cfRule type="expression" dxfId="124" priority="440" stopIfTrue="1">
      <formula>A30=1</formula>
    </cfRule>
  </conditionalFormatting>
  <conditionalFormatting sqref="F30:F37">
    <cfRule type="expression" dxfId="123" priority="441" stopIfTrue="1">
      <formula>A30=1</formula>
    </cfRule>
  </conditionalFormatting>
  <conditionalFormatting sqref="G30:G37">
    <cfRule type="expression" dxfId="122" priority="442" stopIfTrue="1">
      <formula>A30=1</formula>
    </cfRule>
  </conditionalFormatting>
  <conditionalFormatting sqref="H30:H37">
    <cfRule type="expression" dxfId="121" priority="443" stopIfTrue="1">
      <formula>A30=1</formula>
    </cfRule>
  </conditionalFormatting>
  <conditionalFormatting sqref="E39:E41">
    <cfRule type="expression" dxfId="120" priority="436" stopIfTrue="1">
      <formula>A39=1</formula>
    </cfRule>
  </conditionalFormatting>
  <conditionalFormatting sqref="F39:F41">
    <cfRule type="expression" dxfId="119" priority="437" stopIfTrue="1">
      <formula>A39=1</formula>
    </cfRule>
  </conditionalFormatting>
  <conditionalFormatting sqref="G39:G41">
    <cfRule type="expression" dxfId="118" priority="438" stopIfTrue="1">
      <formula>A39=1</formula>
    </cfRule>
  </conditionalFormatting>
  <conditionalFormatting sqref="H39:H41">
    <cfRule type="expression" dxfId="117" priority="439" stopIfTrue="1">
      <formula>A39=1</formula>
    </cfRule>
  </conditionalFormatting>
  <conditionalFormatting sqref="E60">
    <cfRule type="expression" dxfId="116" priority="426" stopIfTrue="1">
      <formula>A60=1</formula>
    </cfRule>
  </conditionalFormatting>
  <conditionalFormatting sqref="F60">
    <cfRule type="expression" dxfId="115" priority="427" stopIfTrue="1">
      <formula>A60=1</formula>
    </cfRule>
  </conditionalFormatting>
  <conditionalFormatting sqref="G60">
    <cfRule type="expression" dxfId="114" priority="428" stopIfTrue="1">
      <formula>A60=1</formula>
    </cfRule>
  </conditionalFormatting>
  <conditionalFormatting sqref="H60">
    <cfRule type="expression" dxfId="113" priority="429" stopIfTrue="1">
      <formula>A60=1</formula>
    </cfRule>
  </conditionalFormatting>
  <conditionalFormatting sqref="E66:H66">
    <cfRule type="expression" dxfId="112" priority="421" stopIfTrue="1">
      <formula>A66=1</formula>
    </cfRule>
  </conditionalFormatting>
  <conditionalFormatting sqref="E67:H68">
    <cfRule type="expression" dxfId="111" priority="404" stopIfTrue="1">
      <formula>XEZ67=1</formula>
    </cfRule>
  </conditionalFormatting>
  <conditionalFormatting sqref="B66">
    <cfRule type="expression" dxfId="110" priority="416" stopIfTrue="1">
      <formula>A66=1</formula>
    </cfRule>
  </conditionalFormatting>
  <conditionalFormatting sqref="I65:I66">
    <cfRule type="expression" dxfId="109" priority="412" stopIfTrue="1">
      <formula>XFD65=1</formula>
    </cfRule>
  </conditionalFormatting>
  <conditionalFormatting sqref="F65">
    <cfRule type="expression" dxfId="108" priority="411" stopIfTrue="1">
      <formula>B65=1</formula>
    </cfRule>
  </conditionalFormatting>
  <conditionalFormatting sqref="G65">
    <cfRule type="expression" dxfId="107" priority="410" stopIfTrue="1">
      <formula>C65=1</formula>
    </cfRule>
  </conditionalFormatting>
  <conditionalFormatting sqref="C67:C68">
    <cfRule type="expression" dxfId="106" priority="406" stopIfTrue="1">
      <formula>B67=1</formula>
    </cfRule>
  </conditionalFormatting>
  <conditionalFormatting sqref="D6">
    <cfRule type="expression" dxfId="105" priority="402" stopIfTrue="1">
      <formula>A6=1</formula>
    </cfRule>
  </conditionalFormatting>
  <conditionalFormatting sqref="K65">
    <cfRule type="expression" dxfId="104" priority="396" stopIfTrue="1">
      <formula>B65=1</formula>
    </cfRule>
  </conditionalFormatting>
  <conditionalFormatting sqref="J65">
    <cfRule type="expression" dxfId="103" priority="395" stopIfTrue="1">
      <formula>F65=1</formula>
    </cfRule>
  </conditionalFormatting>
  <conditionalFormatting sqref="H65">
    <cfRule type="expression" dxfId="102" priority="392" stopIfTrue="1">
      <formula>D65=1</formula>
    </cfRule>
  </conditionalFormatting>
  <conditionalFormatting sqref="E65">
    <cfRule type="expression" dxfId="101" priority="390" stopIfTrue="1">
      <formula>XEZ65=1</formula>
    </cfRule>
  </conditionalFormatting>
  <conditionalFormatting sqref="B65:D65">
    <cfRule type="expression" dxfId="100" priority="389" stopIfTrue="1">
      <formula>XEW65=1</formula>
    </cfRule>
  </conditionalFormatting>
  <conditionalFormatting sqref="E127">
    <cfRule type="expression" dxfId="99" priority="386" stopIfTrue="1">
      <formula>XEZ127=1</formula>
    </cfRule>
  </conditionalFormatting>
  <conditionalFormatting sqref="G127">
    <cfRule type="expression" dxfId="98" priority="384" stopIfTrue="1">
      <formula>XFB127=1</formula>
    </cfRule>
  </conditionalFormatting>
  <conditionalFormatting sqref="N179">
    <cfRule type="expression" dxfId="97" priority="223" stopIfTrue="1">
      <formula>D179=1</formula>
    </cfRule>
  </conditionalFormatting>
  <conditionalFormatting sqref="D119:F119">
    <cfRule type="expression" dxfId="96" priority="181" stopIfTrue="1">
      <formula>XFA119=1</formula>
    </cfRule>
  </conditionalFormatting>
  <conditionalFormatting sqref="G119:H119">
    <cfRule type="expression" dxfId="95" priority="180" stopIfTrue="1">
      <formula>XFC119=1</formula>
    </cfRule>
  </conditionalFormatting>
  <conditionalFormatting sqref="K119">
    <cfRule type="expression" dxfId="94" priority="178" stopIfTrue="1">
      <formula>A119=1</formula>
    </cfRule>
  </conditionalFormatting>
  <conditionalFormatting sqref="J119">
    <cfRule type="expression" dxfId="93" priority="179" stopIfTrue="1">
      <formula>A119=1</formula>
    </cfRule>
  </conditionalFormatting>
  <conditionalFormatting sqref="C119">
    <cfRule type="expression" dxfId="92" priority="182" stopIfTrue="1">
      <formula>#REF!=1</formula>
    </cfRule>
  </conditionalFormatting>
  <conditionalFormatting sqref="I119">
    <cfRule type="expression" dxfId="91" priority="177" stopIfTrue="1">
      <formula>XFD119=1</formula>
    </cfRule>
  </conditionalFormatting>
  <conditionalFormatting sqref="D172:F172">
    <cfRule type="expression" dxfId="90" priority="175" stopIfTrue="1">
      <formula>XFA172=1</formula>
    </cfRule>
  </conditionalFormatting>
  <conditionalFormatting sqref="G172:H172">
    <cfRule type="expression" dxfId="89" priority="174" stopIfTrue="1">
      <formula>XFC172=1</formula>
    </cfRule>
  </conditionalFormatting>
  <conditionalFormatting sqref="C172">
    <cfRule type="expression" dxfId="88" priority="176" stopIfTrue="1">
      <formula>#REF!=1</formula>
    </cfRule>
  </conditionalFormatting>
  <conditionalFormatting sqref="K172">
    <cfRule type="expression" dxfId="87" priority="172" stopIfTrue="1">
      <formula>A172=1</formula>
    </cfRule>
  </conditionalFormatting>
  <conditionalFormatting sqref="J172">
    <cfRule type="expression" dxfId="86" priority="173" stopIfTrue="1">
      <formula>#REF!=1</formula>
    </cfRule>
  </conditionalFormatting>
  <conditionalFormatting sqref="I172">
    <cfRule type="expression" dxfId="85" priority="171" stopIfTrue="1">
      <formula>XFD172=1</formula>
    </cfRule>
  </conditionalFormatting>
  <conditionalFormatting sqref="B93:B101">
    <cfRule type="expression" dxfId="84" priority="147" stopIfTrue="1">
      <formula>A93=1</formula>
    </cfRule>
  </conditionalFormatting>
  <conditionalFormatting sqref="C93:C101">
    <cfRule type="expression" dxfId="83" priority="148" stopIfTrue="1">
      <formula>A93=1</formula>
    </cfRule>
  </conditionalFormatting>
  <conditionalFormatting sqref="D93:D101">
    <cfRule type="expression" dxfId="82" priority="149" stopIfTrue="1">
      <formula>A93=1</formula>
    </cfRule>
  </conditionalFormatting>
  <conditionalFormatting sqref="E93:F101">
    <cfRule type="expression" dxfId="81" priority="150" stopIfTrue="1">
      <formula>A93=1</formula>
    </cfRule>
  </conditionalFormatting>
  <conditionalFormatting sqref="G93:G101">
    <cfRule type="expression" dxfId="80" priority="151" stopIfTrue="1">
      <formula>A93=1</formula>
    </cfRule>
  </conditionalFormatting>
  <conditionalFormatting sqref="H93:H101">
    <cfRule type="expression" dxfId="79" priority="152" stopIfTrue="1">
      <formula>A93=1</formula>
    </cfRule>
  </conditionalFormatting>
  <conditionalFormatting sqref="K93:K101">
    <cfRule type="expression" dxfId="78" priority="153" stopIfTrue="1">
      <formula>A93=1</formula>
    </cfRule>
  </conditionalFormatting>
  <conditionalFormatting sqref="J93:J101">
    <cfRule type="expression" dxfId="77" priority="154" stopIfTrue="1">
      <formula>A93=1</formula>
    </cfRule>
  </conditionalFormatting>
  <conditionalFormatting sqref="I93:I101">
    <cfRule type="expression" dxfId="76" priority="146" stopIfTrue="1">
      <formula>XFD93=1</formula>
    </cfRule>
  </conditionalFormatting>
  <conditionalFormatting sqref="B104:B118">
    <cfRule type="expression" dxfId="75" priority="138" stopIfTrue="1">
      <formula>A104=1</formula>
    </cfRule>
  </conditionalFormatting>
  <conditionalFormatting sqref="C104:C118">
    <cfRule type="expression" dxfId="74" priority="139" stopIfTrue="1">
      <formula>A104=1</formula>
    </cfRule>
  </conditionalFormatting>
  <conditionalFormatting sqref="D104:D118">
    <cfRule type="expression" dxfId="73" priority="140" stopIfTrue="1">
      <formula>A104=1</formula>
    </cfRule>
  </conditionalFormatting>
  <conditionalFormatting sqref="E104:F118">
    <cfRule type="expression" dxfId="72" priority="141" stopIfTrue="1">
      <formula>A104=1</formula>
    </cfRule>
  </conditionalFormatting>
  <conditionalFormatting sqref="G104:G118">
    <cfRule type="expression" dxfId="71" priority="142" stopIfTrue="1">
      <formula>A104=1</formula>
    </cfRule>
  </conditionalFormatting>
  <conditionalFormatting sqref="H104:H118">
    <cfRule type="expression" dxfId="70" priority="143" stopIfTrue="1">
      <formula>A104=1</formula>
    </cfRule>
  </conditionalFormatting>
  <conditionalFormatting sqref="K104:K118">
    <cfRule type="expression" dxfId="69" priority="144" stopIfTrue="1">
      <formula>A104=1</formula>
    </cfRule>
  </conditionalFormatting>
  <conditionalFormatting sqref="J104:J118">
    <cfRule type="expression" dxfId="68" priority="145" stopIfTrue="1">
      <formula>A104=1</formula>
    </cfRule>
  </conditionalFormatting>
  <conditionalFormatting sqref="I104:I118">
    <cfRule type="expression" dxfId="67" priority="137" stopIfTrue="1">
      <formula>XFD104=1</formula>
    </cfRule>
  </conditionalFormatting>
  <conditionalFormatting sqref="B120:B122">
    <cfRule type="expression" dxfId="66" priority="129" stopIfTrue="1">
      <formula>A120=1</formula>
    </cfRule>
  </conditionalFormatting>
  <conditionalFormatting sqref="C120:C122">
    <cfRule type="expression" dxfId="65" priority="130" stopIfTrue="1">
      <formula>A120=1</formula>
    </cfRule>
  </conditionalFormatting>
  <conditionalFormatting sqref="D121:D122">
    <cfRule type="expression" dxfId="64" priority="131" stopIfTrue="1">
      <formula>A121=1</formula>
    </cfRule>
  </conditionalFormatting>
  <conditionalFormatting sqref="E120:F122">
    <cfRule type="expression" dxfId="63" priority="132" stopIfTrue="1">
      <formula>A120=1</formula>
    </cfRule>
  </conditionalFormatting>
  <conditionalFormatting sqref="G120:G122">
    <cfRule type="expression" dxfId="62" priority="133" stopIfTrue="1">
      <formula>A120=1</formula>
    </cfRule>
  </conditionalFormatting>
  <conditionalFormatting sqref="H120:H122">
    <cfRule type="expression" dxfId="61" priority="134" stopIfTrue="1">
      <formula>A120=1</formula>
    </cfRule>
  </conditionalFormatting>
  <conditionalFormatting sqref="K120:K122">
    <cfRule type="expression" dxfId="60" priority="135" stopIfTrue="1">
      <formula>A120=1</formula>
    </cfRule>
  </conditionalFormatting>
  <conditionalFormatting sqref="J120:J122">
    <cfRule type="expression" dxfId="59" priority="136" stopIfTrue="1">
      <formula>A120=1</formula>
    </cfRule>
  </conditionalFormatting>
  <conditionalFormatting sqref="I120:I122">
    <cfRule type="expression" dxfId="58" priority="128" stopIfTrue="1">
      <formula>XFD120=1</formula>
    </cfRule>
  </conditionalFormatting>
  <conditionalFormatting sqref="B129:B140">
    <cfRule type="expression" dxfId="57" priority="111" stopIfTrue="1">
      <formula>A129=1</formula>
    </cfRule>
  </conditionalFormatting>
  <conditionalFormatting sqref="C129:C140">
    <cfRule type="expression" dxfId="56" priority="112" stopIfTrue="1">
      <formula>A129=1</formula>
    </cfRule>
  </conditionalFormatting>
  <conditionalFormatting sqref="D130:D140">
    <cfRule type="expression" dxfId="55" priority="113" stopIfTrue="1">
      <formula>A130=1</formula>
    </cfRule>
  </conditionalFormatting>
  <conditionalFormatting sqref="E129:F140">
    <cfRule type="expression" dxfId="54" priority="114" stopIfTrue="1">
      <formula>A129=1</formula>
    </cfRule>
  </conditionalFormatting>
  <conditionalFormatting sqref="G129:G140">
    <cfRule type="expression" dxfId="53" priority="115" stopIfTrue="1">
      <formula>A129=1</formula>
    </cfRule>
  </conditionalFormatting>
  <conditionalFormatting sqref="H129:H140">
    <cfRule type="expression" dxfId="52" priority="116" stopIfTrue="1">
      <formula>A129=1</formula>
    </cfRule>
  </conditionalFormatting>
  <conditionalFormatting sqref="K129:K140">
    <cfRule type="expression" dxfId="51" priority="117" stopIfTrue="1">
      <formula>A129=1</formula>
    </cfRule>
  </conditionalFormatting>
  <conditionalFormatting sqref="J129:J140">
    <cfRule type="expression" dxfId="50" priority="118" stopIfTrue="1">
      <formula>A129=1</formula>
    </cfRule>
  </conditionalFormatting>
  <conditionalFormatting sqref="I129:I140">
    <cfRule type="expression" dxfId="49" priority="110" stopIfTrue="1">
      <formula>XFD129=1</formula>
    </cfRule>
  </conditionalFormatting>
  <conditionalFormatting sqref="B143:B151">
    <cfRule type="expression" dxfId="48" priority="102" stopIfTrue="1">
      <formula>A143=1</formula>
    </cfRule>
  </conditionalFormatting>
  <conditionalFormatting sqref="C143:C151">
    <cfRule type="expression" dxfId="47" priority="103" stopIfTrue="1">
      <formula>A143=1</formula>
    </cfRule>
  </conditionalFormatting>
  <conditionalFormatting sqref="D144:D151">
    <cfRule type="expression" dxfId="46" priority="104" stopIfTrue="1">
      <formula>A144=1</formula>
    </cfRule>
  </conditionalFormatting>
  <conditionalFormatting sqref="E143:F151">
    <cfRule type="expression" dxfId="45" priority="105" stopIfTrue="1">
      <formula>A143=1</formula>
    </cfRule>
  </conditionalFormatting>
  <conditionalFormatting sqref="G143:G151">
    <cfRule type="expression" dxfId="44" priority="106" stopIfTrue="1">
      <formula>A143=1</formula>
    </cfRule>
  </conditionalFormatting>
  <conditionalFormatting sqref="H143:H151">
    <cfRule type="expression" dxfId="43" priority="107" stopIfTrue="1">
      <formula>A143=1</formula>
    </cfRule>
  </conditionalFormatting>
  <conditionalFormatting sqref="K143:K151">
    <cfRule type="expression" dxfId="42" priority="108" stopIfTrue="1">
      <formula>A143=1</formula>
    </cfRule>
  </conditionalFormatting>
  <conditionalFormatting sqref="J143:J151">
    <cfRule type="expression" dxfId="41" priority="109" stopIfTrue="1">
      <formula>A143=1</formula>
    </cfRule>
  </conditionalFormatting>
  <conditionalFormatting sqref="I143:I151">
    <cfRule type="expression" dxfId="40" priority="101" stopIfTrue="1">
      <formula>XFD143=1</formula>
    </cfRule>
  </conditionalFormatting>
  <conditionalFormatting sqref="B161:B166">
    <cfRule type="expression" dxfId="39" priority="84" stopIfTrue="1">
      <formula>A161=1</formula>
    </cfRule>
  </conditionalFormatting>
  <conditionalFormatting sqref="C161:C166">
    <cfRule type="expression" dxfId="38" priority="85" stopIfTrue="1">
      <formula>A161=1</formula>
    </cfRule>
  </conditionalFormatting>
  <conditionalFormatting sqref="D161:D166">
    <cfRule type="expression" dxfId="37" priority="86" stopIfTrue="1">
      <formula>A161=1</formula>
    </cfRule>
  </conditionalFormatting>
  <conditionalFormatting sqref="E161:F166">
    <cfRule type="expression" dxfId="36" priority="87" stopIfTrue="1">
      <formula>A161=1</formula>
    </cfRule>
  </conditionalFormatting>
  <conditionalFormatting sqref="G161:G166">
    <cfRule type="expression" dxfId="35" priority="88" stopIfTrue="1">
      <formula>A161=1</formula>
    </cfRule>
  </conditionalFormatting>
  <conditionalFormatting sqref="H161:H166">
    <cfRule type="expression" dxfId="34" priority="89" stopIfTrue="1">
      <formula>A161=1</formula>
    </cfRule>
  </conditionalFormatting>
  <conditionalFormatting sqref="K161:K166">
    <cfRule type="expression" dxfId="33" priority="90" stopIfTrue="1">
      <formula>A161=1</formula>
    </cfRule>
  </conditionalFormatting>
  <conditionalFormatting sqref="J161:J166">
    <cfRule type="expression" dxfId="32" priority="91" stopIfTrue="1">
      <formula>A161=1</formula>
    </cfRule>
  </conditionalFormatting>
  <conditionalFormatting sqref="I161:I166">
    <cfRule type="expression" dxfId="31" priority="83" stopIfTrue="1">
      <formula>XFD161=1</formula>
    </cfRule>
  </conditionalFormatting>
  <conditionalFormatting sqref="B173">
    <cfRule type="expression" dxfId="30" priority="66" stopIfTrue="1">
      <formula>A173=1</formula>
    </cfRule>
  </conditionalFormatting>
  <conditionalFormatting sqref="C173">
    <cfRule type="expression" dxfId="29" priority="67" stopIfTrue="1">
      <formula>A173=1</formula>
    </cfRule>
  </conditionalFormatting>
  <conditionalFormatting sqref="D173">
    <cfRule type="expression" dxfId="28" priority="68" stopIfTrue="1">
      <formula>A173=1</formula>
    </cfRule>
  </conditionalFormatting>
  <conditionalFormatting sqref="E173:F173">
    <cfRule type="expression" dxfId="27" priority="69" stopIfTrue="1">
      <formula>A173=1</formula>
    </cfRule>
  </conditionalFormatting>
  <conditionalFormatting sqref="G173">
    <cfRule type="expression" dxfId="26" priority="70" stopIfTrue="1">
      <formula>A173=1</formula>
    </cfRule>
  </conditionalFormatting>
  <conditionalFormatting sqref="H173">
    <cfRule type="expression" dxfId="25" priority="71" stopIfTrue="1">
      <formula>A173=1</formula>
    </cfRule>
  </conditionalFormatting>
  <conditionalFormatting sqref="K173">
    <cfRule type="expression" dxfId="24" priority="72" stopIfTrue="1">
      <formula>A173=1</formula>
    </cfRule>
  </conditionalFormatting>
  <conditionalFormatting sqref="J173">
    <cfRule type="expression" dxfId="23" priority="73" stopIfTrue="1">
      <formula>A173=1</formula>
    </cfRule>
  </conditionalFormatting>
  <conditionalFormatting sqref="I173">
    <cfRule type="expression" dxfId="22" priority="65" stopIfTrue="1">
      <formula>XFD173=1</formula>
    </cfRule>
  </conditionalFormatting>
  <conditionalFormatting sqref="B14 B16">
    <cfRule type="expression" dxfId="21" priority="36" stopIfTrue="1">
      <formula>A14=1</formula>
    </cfRule>
  </conditionalFormatting>
  <conditionalFormatting sqref="C14 C16">
    <cfRule type="expression" dxfId="20" priority="37" stopIfTrue="1">
      <formula>A14=1</formula>
    </cfRule>
  </conditionalFormatting>
  <conditionalFormatting sqref="G102">
    <cfRule type="expression" dxfId="19" priority="33" stopIfTrue="1">
      <formula>XFD102=1</formula>
    </cfRule>
  </conditionalFormatting>
  <conditionalFormatting sqref="G194">
    <cfRule type="expression" dxfId="18" priority="31" stopIfTrue="1">
      <formula>XFD194=1</formula>
    </cfRule>
  </conditionalFormatting>
  <conditionalFormatting sqref="D15">
    <cfRule type="expression" dxfId="17" priority="17" stopIfTrue="1">
      <formula>A15=1</formula>
    </cfRule>
  </conditionalFormatting>
  <conditionalFormatting sqref="E15:F15">
    <cfRule type="expression" dxfId="16" priority="18" stopIfTrue="1">
      <formula>A15=1</formula>
    </cfRule>
  </conditionalFormatting>
  <conditionalFormatting sqref="G15">
    <cfRule type="expression" dxfId="15" priority="19" stopIfTrue="1">
      <formula>A15=1</formula>
    </cfRule>
  </conditionalFormatting>
  <conditionalFormatting sqref="H15">
    <cfRule type="expression" dxfId="14" priority="20" stopIfTrue="1">
      <formula>A15=1</formula>
    </cfRule>
  </conditionalFormatting>
  <conditionalFormatting sqref="B15">
    <cfRule type="expression" dxfId="13" priority="15" stopIfTrue="1">
      <formula>A15=1</formula>
    </cfRule>
  </conditionalFormatting>
  <conditionalFormatting sqref="C15">
    <cfRule type="expression" dxfId="12" priority="16" stopIfTrue="1">
      <formula>A15=1</formula>
    </cfRule>
  </conditionalFormatting>
  <conditionalFormatting sqref="D120">
    <cfRule type="expression" dxfId="11" priority="14" stopIfTrue="1">
      <formula>A120=1</formula>
    </cfRule>
  </conditionalFormatting>
  <conditionalFormatting sqref="D129">
    <cfRule type="expression" dxfId="10" priority="13" stopIfTrue="1">
      <formula>A129=1</formula>
    </cfRule>
  </conditionalFormatting>
  <conditionalFormatting sqref="D143">
    <cfRule type="expression" dxfId="9" priority="12" stopIfTrue="1">
      <formula>A143=1</formula>
    </cfRule>
  </conditionalFormatting>
  <conditionalFormatting sqref="D154">
    <cfRule type="expression" dxfId="8" priority="11" stopIfTrue="1">
      <formula>A154=1</formula>
    </cfRule>
  </conditionalFormatting>
  <conditionalFormatting sqref="D160">
    <cfRule type="expression" dxfId="7" priority="10" stopIfTrue="1">
      <formula>A160=1</formula>
    </cfRule>
  </conditionalFormatting>
  <conditionalFormatting sqref="D180">
    <cfRule type="expression" dxfId="6" priority="9" stopIfTrue="1">
      <formula>A180=1</formula>
    </cfRule>
  </conditionalFormatting>
  <conditionalFormatting sqref="B47">
    <cfRule type="expression" dxfId="5" priority="1" stopIfTrue="1">
      <formula>A47=1</formula>
    </cfRule>
  </conditionalFormatting>
  <conditionalFormatting sqref="C47">
    <cfRule type="expression" dxfId="4" priority="2" stopIfTrue="1">
      <formula>A47=1</formula>
    </cfRule>
  </conditionalFormatting>
  <conditionalFormatting sqref="D47">
    <cfRule type="expression" dxfId="3" priority="3" stopIfTrue="1">
      <formula>A47=1</formula>
    </cfRule>
  </conditionalFormatting>
  <conditionalFormatting sqref="E47:F47">
    <cfRule type="expression" dxfId="2" priority="4" stopIfTrue="1">
      <formula>A47=1</formula>
    </cfRule>
  </conditionalFormatting>
  <conditionalFormatting sqref="G47">
    <cfRule type="expression" dxfId="1" priority="5" stopIfTrue="1">
      <formula>A47=1</formula>
    </cfRule>
  </conditionalFormatting>
  <conditionalFormatting sqref="H47">
    <cfRule type="expression" dxfId="0" priority="6" stopIfTrue="1">
      <formula>A47=1</formula>
    </cfRule>
  </conditionalFormatting>
  <pageMargins left="0.31496062992125984" right="0.31496062992125984" top="0.39370078740157483" bottom="0.39370078740157483" header="0" footer="0"/>
  <pageSetup paperSize="9" scale="7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2024-10-09T05:38:30Z</cp:lastPrinted>
  <dcterms:created xsi:type="dcterms:W3CDTF">2023-04-17T07:59:22Z</dcterms:created>
  <dcterms:modified xsi:type="dcterms:W3CDTF">2024-10-21T07:08:51Z</dcterms:modified>
</cp:coreProperties>
</file>