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_vid\Desktop\Общая папка\РІШЕННЯ\2024 рік\СІЛЬСЬКА РАДА\8. Серпень 2024р\РІШЕННЯ\Звіт за І півріччя 2024 рік\"/>
    </mc:Choice>
  </mc:AlternateContent>
  <bookViews>
    <workbookView xWindow="0" yWindow="0" windowWidth="28800" windowHeight="11865"/>
  </bookViews>
  <sheets>
    <sheet name="Лист1" sheetId="1" r:id="rId1"/>
  </sheets>
  <definedNames>
    <definedName name="_xlnm.Print_Titles" localSheetId="0">Лист1!$7:$8</definedName>
    <definedName name="_xlnm.Print_Area" localSheetId="0">Лист1!$D$1:$K$180</definedName>
  </definedNames>
  <calcPr calcId="162913"/>
</workbook>
</file>

<file path=xl/calcChain.xml><?xml version="1.0" encoding="utf-8"?>
<calcChain xmlns="http://schemas.openxmlformats.org/spreadsheetml/2006/main">
  <c r="H70" i="1" l="1"/>
  <c r="H66" i="1"/>
  <c r="G79" i="1"/>
  <c r="H79" i="1"/>
  <c r="F79" i="1"/>
  <c r="F78" i="1" s="1"/>
  <c r="G66" i="1"/>
  <c r="F66" i="1"/>
  <c r="F65" i="1" s="1"/>
  <c r="I70" i="1"/>
  <c r="J70" i="1"/>
  <c r="I71" i="1"/>
  <c r="J71" i="1"/>
  <c r="K71" i="1"/>
  <c r="F45" i="1"/>
  <c r="I45" i="1" s="1"/>
  <c r="G45" i="1"/>
  <c r="J45" i="1" s="1"/>
  <c r="H45" i="1"/>
  <c r="E45" i="1"/>
  <c r="I46" i="1"/>
  <c r="J46" i="1"/>
  <c r="K46" i="1"/>
  <c r="K45" i="1" l="1"/>
  <c r="K70" i="1"/>
  <c r="H159" i="1" l="1"/>
  <c r="G159" i="1"/>
  <c r="F159" i="1"/>
  <c r="E159" i="1"/>
  <c r="I163" i="1"/>
  <c r="J163" i="1"/>
  <c r="K163" i="1"/>
  <c r="H176" i="1"/>
  <c r="G133" i="1" l="1"/>
  <c r="F120" i="1"/>
  <c r="F113" i="1"/>
  <c r="F97" i="1" s="1"/>
  <c r="H113" i="1"/>
  <c r="G113" i="1"/>
  <c r="G97" i="1" s="1"/>
  <c r="I115" i="1"/>
  <c r="J115" i="1"/>
  <c r="K115" i="1"/>
  <c r="G144" i="1" l="1"/>
  <c r="H151" i="1"/>
  <c r="F49" i="1" l="1"/>
  <c r="G49" i="1"/>
  <c r="H49" i="1"/>
  <c r="E49" i="1"/>
  <c r="E17" i="1"/>
  <c r="E24" i="1"/>
  <c r="E22" i="1"/>
  <c r="E19" i="1"/>
  <c r="E10" i="1"/>
  <c r="F10" i="1"/>
  <c r="G10" i="1"/>
  <c r="H10" i="1"/>
  <c r="F60" i="1"/>
  <c r="G60" i="1"/>
  <c r="H60" i="1"/>
  <c r="E60" i="1"/>
  <c r="F43" i="1"/>
  <c r="G43" i="1"/>
  <c r="H43" i="1"/>
  <c r="E43" i="1"/>
  <c r="I15" i="1"/>
  <c r="I16" i="1"/>
  <c r="J15" i="1"/>
  <c r="J16" i="1"/>
  <c r="K15" i="1"/>
  <c r="K16" i="1"/>
  <c r="J11" i="1"/>
  <c r="I14" i="1"/>
  <c r="I13" i="1"/>
  <c r="I12" i="1"/>
  <c r="I11" i="1"/>
  <c r="I178" i="1" l="1"/>
  <c r="J178" i="1"/>
  <c r="K178" i="1"/>
  <c r="E166" i="1"/>
  <c r="G176" i="1" l="1"/>
  <c r="F176" i="1"/>
  <c r="E176" i="1"/>
  <c r="G151" i="1"/>
  <c r="F151" i="1"/>
  <c r="K152" i="1"/>
  <c r="J152" i="1"/>
  <c r="I152" i="1"/>
  <c r="I129" i="1"/>
  <c r="J129" i="1"/>
  <c r="K129" i="1"/>
  <c r="K94" i="1" l="1"/>
  <c r="H75" i="1" l="1"/>
  <c r="H72" i="1"/>
  <c r="H69" i="1" s="1"/>
  <c r="G72" i="1"/>
  <c r="G69" i="1" s="1"/>
  <c r="I74" i="1"/>
  <c r="J74" i="1"/>
  <c r="K74" i="1"/>
  <c r="G55" i="1"/>
  <c r="F55" i="1"/>
  <c r="I49" i="1"/>
  <c r="J49" i="1"/>
  <c r="K49" i="1"/>
  <c r="I50" i="1"/>
  <c r="J50" i="1"/>
  <c r="K50" i="1"/>
  <c r="I48" i="1"/>
  <c r="K11" i="1"/>
  <c r="K14" i="1"/>
  <c r="K13" i="1"/>
  <c r="J14" i="1"/>
  <c r="J13" i="1"/>
  <c r="G166" i="1" l="1"/>
  <c r="K165" i="1"/>
  <c r="J165" i="1"/>
  <c r="I165" i="1"/>
  <c r="H164" i="1"/>
  <c r="G164" i="1"/>
  <c r="F164" i="1"/>
  <c r="E164" i="1"/>
  <c r="K116" i="1"/>
  <c r="J116" i="1"/>
  <c r="I116" i="1"/>
  <c r="K114" i="1"/>
  <c r="J114" i="1"/>
  <c r="I114" i="1"/>
  <c r="H97" i="1"/>
  <c r="E113" i="1"/>
  <c r="E97" i="1" s="1"/>
  <c r="E151" i="1"/>
  <c r="I158" i="1"/>
  <c r="J158" i="1"/>
  <c r="K158" i="1"/>
  <c r="E144" i="1"/>
  <c r="F144" i="1"/>
  <c r="I113" i="1" l="1"/>
  <c r="J113" i="1"/>
  <c r="K113" i="1"/>
  <c r="I164" i="1"/>
  <c r="J164" i="1"/>
  <c r="K164" i="1"/>
  <c r="I169" i="1"/>
  <c r="J169" i="1"/>
  <c r="K169" i="1"/>
  <c r="J173" i="1"/>
  <c r="H166" i="1"/>
  <c r="F166" i="1"/>
  <c r="F133" i="1"/>
  <c r="E133" i="1"/>
  <c r="E120" i="1"/>
  <c r="I111" i="1"/>
  <c r="J111" i="1"/>
  <c r="K111" i="1"/>
  <c r="H86" i="1" l="1"/>
  <c r="G86" i="1"/>
  <c r="F86" i="1"/>
  <c r="E86" i="1"/>
  <c r="H78" i="1" l="1"/>
  <c r="G78" i="1"/>
  <c r="E78" i="1"/>
  <c r="F72" i="1"/>
  <c r="F69" i="1" s="1"/>
  <c r="F81" i="1" s="1"/>
  <c r="F82" i="1" s="1"/>
  <c r="E72" i="1"/>
  <c r="E69" i="1" s="1"/>
  <c r="H65" i="1"/>
  <c r="H81" i="1" s="1"/>
  <c r="G65" i="1"/>
  <c r="G81" i="1" s="1"/>
  <c r="E66" i="1"/>
  <c r="E65" i="1" s="1"/>
  <c r="E81" i="1" s="1"/>
  <c r="H38" i="1"/>
  <c r="G51" i="1"/>
  <c r="G42" i="1" s="1"/>
  <c r="H58" i="1"/>
  <c r="G58" i="1"/>
  <c r="F58" i="1"/>
  <c r="E58" i="1"/>
  <c r="H55" i="1"/>
  <c r="H51" i="1"/>
  <c r="F51" i="1"/>
  <c r="F42" i="1" s="1"/>
  <c r="E51" i="1"/>
  <c r="E42" i="1" s="1"/>
  <c r="G82" i="1" l="1"/>
  <c r="H82" i="1"/>
  <c r="H42" i="1"/>
  <c r="H57" i="1"/>
  <c r="E57" i="1"/>
  <c r="F57" i="1"/>
  <c r="G57" i="1"/>
  <c r="I81" i="1"/>
  <c r="E82" i="1"/>
  <c r="J81" i="1"/>
  <c r="K81" i="1"/>
  <c r="G38" i="1"/>
  <c r="F38" i="1"/>
  <c r="E38" i="1"/>
  <c r="H29" i="1"/>
  <c r="G29" i="1"/>
  <c r="F29" i="1"/>
  <c r="E29" i="1"/>
  <c r="H26" i="1"/>
  <c r="G26" i="1"/>
  <c r="F26" i="1"/>
  <c r="E26" i="1"/>
  <c r="H24" i="1"/>
  <c r="G24" i="1"/>
  <c r="F24" i="1"/>
  <c r="H22" i="1"/>
  <c r="G22" i="1"/>
  <c r="F22" i="1"/>
  <c r="H19" i="1"/>
  <c r="G19" i="1"/>
  <c r="F19" i="1"/>
  <c r="I18" i="1"/>
  <c r="H17" i="1"/>
  <c r="G17" i="1"/>
  <c r="F17" i="1"/>
  <c r="I10" i="1"/>
  <c r="G9" i="1" l="1"/>
  <c r="E9" i="1"/>
  <c r="E63" i="1" s="1"/>
  <c r="H9" i="1"/>
  <c r="F9" i="1"/>
  <c r="F64" i="1" s="1"/>
  <c r="I17" i="1"/>
  <c r="J82" i="1"/>
  <c r="I82" i="1"/>
  <c r="K82" i="1"/>
  <c r="J166" i="1"/>
  <c r="I166" i="1"/>
  <c r="H117" i="1"/>
  <c r="G117" i="1"/>
  <c r="F117" i="1"/>
  <c r="E117" i="1"/>
  <c r="H133" i="1"/>
  <c r="H144" i="1"/>
  <c r="K167" i="1"/>
  <c r="J167" i="1"/>
  <c r="J170" i="1"/>
  <c r="I167" i="1"/>
  <c r="H64" i="1" l="1"/>
  <c r="I64" i="1" s="1"/>
  <c r="H63" i="1"/>
  <c r="F63" i="1"/>
  <c r="I9" i="1"/>
  <c r="I144" i="1"/>
  <c r="K144" i="1"/>
  <c r="G63" i="1"/>
  <c r="G64" i="1"/>
  <c r="E64" i="1"/>
  <c r="K168" i="1"/>
  <c r="J168" i="1"/>
  <c r="K64" i="1" l="1"/>
  <c r="J63" i="1"/>
  <c r="I63" i="1"/>
  <c r="J64" i="1"/>
  <c r="K63" i="1"/>
  <c r="H120" i="1"/>
  <c r="H180" i="1" s="1"/>
  <c r="G120" i="1"/>
  <c r="G180" i="1" s="1"/>
  <c r="I120" i="1" l="1"/>
  <c r="J120" i="1"/>
  <c r="I179" i="1"/>
  <c r="I177" i="1"/>
  <c r="I175" i="1"/>
  <c r="I174" i="1"/>
  <c r="I173" i="1"/>
  <c r="I172" i="1"/>
  <c r="I170" i="1"/>
  <c r="I168" i="1"/>
  <c r="I162" i="1"/>
  <c r="I161" i="1"/>
  <c r="I160" i="1"/>
  <c r="I157" i="1"/>
  <c r="I156" i="1"/>
  <c r="I154" i="1"/>
  <c r="I153" i="1"/>
  <c r="I150" i="1"/>
  <c r="I149" i="1"/>
  <c r="I148" i="1"/>
  <c r="I147" i="1"/>
  <c r="I146" i="1"/>
  <c r="I143" i="1"/>
  <c r="I142" i="1"/>
  <c r="I141" i="1"/>
  <c r="I140" i="1"/>
  <c r="I139" i="1"/>
  <c r="I138" i="1"/>
  <c r="I137" i="1"/>
  <c r="I136" i="1"/>
  <c r="I135" i="1"/>
  <c r="I132" i="1"/>
  <c r="I131" i="1"/>
  <c r="I130" i="1"/>
  <c r="I128" i="1"/>
  <c r="I127" i="1"/>
  <c r="I126" i="1"/>
  <c r="I125" i="1"/>
  <c r="I124" i="1"/>
  <c r="I123" i="1"/>
  <c r="I122" i="1"/>
  <c r="I119" i="1"/>
  <c r="I112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6" i="1"/>
  <c r="I95" i="1"/>
  <c r="I94" i="1"/>
  <c r="I93" i="1"/>
  <c r="I92" i="1"/>
  <c r="I91" i="1"/>
  <c r="I90" i="1"/>
  <c r="I89" i="1"/>
  <c r="I88" i="1"/>
  <c r="I80" i="1"/>
  <c r="I79" i="1"/>
  <c r="I78" i="1"/>
  <c r="I77" i="1"/>
  <c r="I76" i="1"/>
  <c r="I75" i="1"/>
  <c r="I73" i="1"/>
  <c r="I72" i="1"/>
  <c r="I69" i="1"/>
  <c r="I68" i="1"/>
  <c r="I67" i="1"/>
  <c r="I66" i="1"/>
  <c r="I65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7" i="1"/>
  <c r="I51" i="1"/>
  <c r="I52" i="1"/>
  <c r="I53" i="1"/>
  <c r="I54" i="1"/>
  <c r="I55" i="1"/>
  <c r="I56" i="1"/>
  <c r="I57" i="1"/>
  <c r="I58" i="1"/>
  <c r="I59" i="1"/>
  <c r="I60" i="1"/>
  <c r="I61" i="1"/>
  <c r="I62" i="1"/>
  <c r="I19" i="1"/>
  <c r="F180" i="1"/>
  <c r="I151" i="1"/>
  <c r="I133" i="1"/>
  <c r="I117" i="1"/>
  <c r="I97" i="1"/>
  <c r="I86" i="1"/>
  <c r="I159" i="1" l="1"/>
  <c r="J179" i="1"/>
  <c r="K177" i="1"/>
  <c r="J177" i="1"/>
  <c r="K175" i="1"/>
  <c r="J175" i="1"/>
  <c r="K174" i="1"/>
  <c r="J174" i="1"/>
  <c r="K173" i="1"/>
  <c r="K172" i="1"/>
  <c r="J172" i="1"/>
  <c r="E180" i="1"/>
  <c r="K159" i="1"/>
  <c r="J159" i="1"/>
  <c r="K157" i="1"/>
  <c r="J157" i="1"/>
  <c r="K156" i="1"/>
  <c r="J156" i="1"/>
  <c r="K154" i="1"/>
  <c r="J154" i="1"/>
  <c r="K153" i="1"/>
  <c r="J153" i="1"/>
  <c r="K150" i="1"/>
  <c r="J150" i="1"/>
  <c r="K149" i="1"/>
  <c r="J149" i="1"/>
  <c r="K148" i="1"/>
  <c r="J148" i="1"/>
  <c r="K147" i="1"/>
  <c r="J147" i="1"/>
  <c r="K146" i="1"/>
  <c r="J146" i="1"/>
  <c r="K143" i="1"/>
  <c r="J143" i="1"/>
  <c r="K142" i="1"/>
  <c r="J142" i="1"/>
  <c r="K141" i="1"/>
  <c r="J141" i="1"/>
  <c r="K140" i="1"/>
  <c r="J140" i="1"/>
  <c r="K139" i="1"/>
  <c r="J139" i="1"/>
  <c r="K138" i="1"/>
  <c r="J138" i="1"/>
  <c r="K137" i="1"/>
  <c r="J137" i="1"/>
  <c r="K136" i="1"/>
  <c r="J136" i="1"/>
  <c r="K135" i="1"/>
  <c r="J135" i="1"/>
  <c r="K132" i="1"/>
  <c r="J132" i="1"/>
  <c r="K131" i="1"/>
  <c r="J131" i="1"/>
  <c r="K130" i="1"/>
  <c r="J130" i="1"/>
  <c r="K128" i="1"/>
  <c r="J128" i="1"/>
  <c r="K127" i="1"/>
  <c r="J127" i="1"/>
  <c r="K126" i="1"/>
  <c r="J126" i="1"/>
  <c r="K125" i="1"/>
  <c r="J125" i="1"/>
  <c r="K124" i="1"/>
  <c r="J124" i="1"/>
  <c r="K123" i="1"/>
  <c r="J123" i="1"/>
  <c r="K122" i="1"/>
  <c r="J122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K100" i="1"/>
  <c r="J100" i="1"/>
  <c r="K99" i="1"/>
  <c r="J99" i="1"/>
  <c r="J96" i="1"/>
  <c r="K96" i="1"/>
  <c r="K95" i="1"/>
  <c r="J95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0" i="1"/>
  <c r="J80" i="1"/>
  <c r="K79" i="1"/>
  <c r="J79" i="1"/>
  <c r="K78" i="1"/>
  <c r="J78" i="1"/>
  <c r="K77" i="1"/>
  <c r="J77" i="1"/>
  <c r="K76" i="1"/>
  <c r="J76" i="1"/>
  <c r="K75" i="1"/>
  <c r="J75" i="1"/>
  <c r="K73" i="1"/>
  <c r="J73" i="1"/>
  <c r="K72" i="1"/>
  <c r="J72" i="1"/>
  <c r="K69" i="1"/>
  <c r="J69" i="1"/>
  <c r="K68" i="1"/>
  <c r="J68" i="1"/>
  <c r="K67" i="1"/>
  <c r="J67" i="1"/>
  <c r="K66" i="1"/>
  <c r="J66" i="1"/>
  <c r="K65" i="1"/>
  <c r="J65" i="1"/>
  <c r="K170" i="1" l="1"/>
  <c r="K166" i="1"/>
  <c r="K162" i="1"/>
  <c r="K161" i="1"/>
  <c r="K160" i="1"/>
  <c r="K151" i="1"/>
  <c r="K133" i="1"/>
  <c r="K120" i="1"/>
  <c r="K119" i="1"/>
  <c r="K117" i="1"/>
  <c r="K112" i="1"/>
  <c r="K97" i="1"/>
  <c r="K86" i="1"/>
  <c r="J162" i="1"/>
  <c r="J161" i="1"/>
  <c r="J160" i="1"/>
  <c r="J151" i="1"/>
  <c r="J144" i="1"/>
  <c r="J133" i="1"/>
  <c r="J119" i="1"/>
  <c r="J117" i="1"/>
  <c r="J112" i="1"/>
  <c r="J97" i="1"/>
  <c r="J86" i="1"/>
  <c r="J9" i="1" l="1"/>
  <c r="J10" i="1"/>
  <c r="J12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7" i="1"/>
  <c r="J48" i="1"/>
  <c r="J51" i="1"/>
  <c r="J52" i="1"/>
  <c r="J53" i="1"/>
  <c r="J54" i="1"/>
  <c r="J55" i="1"/>
  <c r="J56" i="1"/>
  <c r="J57" i="1"/>
  <c r="J58" i="1"/>
  <c r="J59" i="1"/>
  <c r="J60" i="1"/>
  <c r="J61" i="1"/>
  <c r="J62" i="1"/>
  <c r="K9" i="1"/>
  <c r="K10" i="1"/>
  <c r="K12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7" i="1"/>
  <c r="K48" i="1"/>
  <c r="K51" i="1"/>
  <c r="K52" i="1"/>
  <c r="K53" i="1"/>
  <c r="K54" i="1"/>
  <c r="K55" i="1"/>
  <c r="K56" i="1"/>
  <c r="K57" i="1"/>
  <c r="K58" i="1"/>
  <c r="K59" i="1"/>
  <c r="K60" i="1"/>
  <c r="K61" i="1"/>
  <c r="K62" i="1"/>
  <c r="K179" i="1"/>
  <c r="K176" i="1"/>
  <c r="I176" i="1" l="1"/>
  <c r="J176" i="1"/>
  <c r="K180" i="1"/>
  <c r="J180" i="1" l="1"/>
  <c r="I180" i="1"/>
</calcChain>
</file>

<file path=xl/sharedStrings.xml><?xml version="1.0" encoding="utf-8"?>
<sst xmlns="http://schemas.openxmlformats.org/spreadsheetml/2006/main" count="364" uniqueCount="217">
  <si>
    <t>грн.</t>
  </si>
  <si>
    <t>КМБ</t>
  </si>
  <si>
    <t>ККД</t>
  </si>
  <si>
    <t>Доходи</t>
  </si>
  <si>
    <t>04502000000</t>
  </si>
  <si>
    <t>10000000</t>
  </si>
  <si>
    <t>Податкові надходження  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</si>
  <si>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</si>
  <si>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</si>
  <si>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</si>
  <si>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</si>
  <si>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</si>
  <si>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</si>
  <si>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</si>
  <si>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</si>
  <si>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13010000</t>
  </si>
  <si>
    <t>Рентна плата за спеціальне використання лісових ресурсів 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</si>
  <si>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</si>
  <si>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</si>
  <si>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</si>
  <si>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</si>
  <si>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</si>
  <si>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</t>
  </si>
  <si>
    <t>13031500</t>
  </si>
  <si>
    <t>Рентна плата за користування надрами для видобування кам`яного вугілля коксівного та енергетичного</t>
  </si>
  <si>
    <t>14020000</t>
  </si>
  <si>
    <t>Акцизний податок з вироблених в Україні підакцизних товарів (продукції) 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</si>
  <si>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</si>
  <si>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</si>
  <si>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</si>
  <si>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 </t>
  </si>
  <si>
    <t>14031900</t>
  </si>
  <si>
    <t>14040000</t>
  </si>
  <si>
    <t>Акцизний податок з реалізації суб`єктами господарювання роздрібної торгівлі підакцизних товарів 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</si>
  <si>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</si>
  <si>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</si>
  <si>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</si>
  <si>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</si>
  <si>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18010000</t>
  </si>
  <si>
    <t>Податок на майно 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</si>
  <si>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</si>
  <si>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</si>
  <si>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</si>
  <si>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</si>
  <si>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</si>
  <si>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</si>
  <si>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18010500</t>
  </si>
  <si>
    <t>Земельний податок з юридичних осіб </t>
  </si>
  <si>
    <t>18010600</t>
  </si>
  <si>
    <t>Орендна плата з юридичних осіб </t>
  </si>
  <si>
    <t>18010700</t>
  </si>
  <si>
    <t>Земельний податок з фізичних осіб </t>
  </si>
  <si>
    <t>18010900</t>
  </si>
  <si>
    <t>Орендна плата з фізичних осіб </t>
  </si>
  <si>
    <t>18011100</t>
  </si>
  <si>
    <t>Транспортний податок з юридичних осіб </t>
  </si>
  <si>
    <t>18050000</t>
  </si>
  <si>
    <t>Єдиний податок  </t>
  </si>
  <si>
    <t>18050300</t>
  </si>
  <si>
    <t>Єдиний податок з юридичних осіб </t>
  </si>
  <si>
    <t>18050400</t>
  </si>
  <si>
    <t>Єдиний податок з фізичних осіб 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</si>
  <si>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</si>
  <si>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</si>
  <si>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20000000</t>
  </si>
  <si>
    <t>Неподаткові надходження  </t>
  </si>
  <si>
    <t>21080000</t>
  </si>
  <si>
    <t>Інші надходження  </t>
  </si>
  <si>
    <t>21081100</t>
  </si>
  <si>
    <t>Адміністративні штрафи та інші санкції </t>
  </si>
  <si>
    <t>22010000</t>
  </si>
  <si>
    <t>Плата за надання адміністративних послуг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</si>
  <si>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</si>
  <si>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</si>
  <si>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</si>
  <si>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 </t>
  </si>
  <si>
    <t>22090000</t>
  </si>
  <si>
    <t>Державне мито  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</si>
  <si>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</si>
  <si>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</si>
  <si>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22090400</t>
  </si>
  <si>
    <t>Державне мито, пов`язане з видачею та оформленням закордонних паспортів (посвідок) та паспортів громадян України  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</si>
  <si>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</si>
  <si>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</si>
  <si>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24060000</t>
  </si>
  <si>
    <t>24060300</t>
  </si>
  <si>
    <t>40000000</t>
  </si>
  <si>
    <t>Офіційні трансферти  </t>
  </si>
  <si>
    <t>41030000</t>
  </si>
  <si>
    <t>Субвенції з державного бюджету місцевим бюджетам</t>
  </si>
  <si>
    <t>41033900</t>
  </si>
  <si>
    <t>Освітня субвенція з державного бюджету місцевим бюджетам </t>
  </si>
  <si>
    <t>41050000</t>
  </si>
  <si>
    <t>Субвенції з місцевих бюджетів іншим місцевим бюджетам</t>
  </si>
  <si>
    <t>41050900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</si>
  <si>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</t>
  </si>
  <si>
    <t>41053900</t>
  </si>
  <si>
    <t>Інші субвенції з місцевого бюджету</t>
  </si>
  <si>
    <t>Фактичне виконання, грн.</t>
  </si>
  <si>
    <t>План на рік, затверджений місцевою радою, грн.</t>
  </si>
  <si>
    <t>Відсоток виконання</t>
  </si>
  <si>
    <t>(звітні дані)</t>
  </si>
  <si>
    <t>Державне управління</t>
  </si>
  <si>
    <t>Освіта</t>
  </si>
  <si>
    <t>0211200</t>
  </si>
  <si>
    <t>Охорона здоров`я</t>
  </si>
  <si>
    <t>0212111</t>
  </si>
  <si>
    <t>Соціальний захист та соціальне забезпечення</t>
  </si>
  <si>
    <t>0913113</t>
  </si>
  <si>
    <t>Культура i мистецтво</t>
  </si>
  <si>
    <t>0214082</t>
  </si>
  <si>
    <t>Фiзична культура i спорт</t>
  </si>
  <si>
    <t>0215062</t>
  </si>
  <si>
    <t>Житлово-комунальне господарство</t>
  </si>
  <si>
    <t>0216090</t>
  </si>
  <si>
    <t>7000</t>
  </si>
  <si>
    <t>Економічна діяльність</t>
  </si>
  <si>
    <t>0217130</t>
  </si>
  <si>
    <t>0217310</t>
  </si>
  <si>
    <t>0217680</t>
  </si>
  <si>
    <t>Інша діяльність</t>
  </si>
  <si>
    <t>0218110</t>
  </si>
  <si>
    <t>Забезпечення діяльності місцевої та добровільної пожежної охорони</t>
  </si>
  <si>
    <t>0218340</t>
  </si>
  <si>
    <t>3718710</t>
  </si>
  <si>
    <t>Резервний фонд місцевого бюджету</t>
  </si>
  <si>
    <t>Міжбюджетні трансферти</t>
  </si>
  <si>
    <t>3719110</t>
  </si>
  <si>
    <t>3719770</t>
  </si>
  <si>
    <t>3719800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</si>
  <si>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</si>
  <si>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</si>
  <si>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>ВСЬОГО видатки загального  та спеціального фонду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</si>
  <si>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</si>
  <si>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</si>
  <si>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</si>
  <si>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</si>
  <si>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</si>
  <si>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</si>
  <si>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ВИДАТКИ загального  та спеціального фонду:</t>
  </si>
  <si>
    <t>ВСЬОГО доходи спеціального фонду</t>
  </si>
  <si>
    <t>в тому числі:</t>
  </si>
  <si>
    <t>2111</t>
  </si>
  <si>
    <t>Заробітна плата з нарахуванням</t>
  </si>
  <si>
    <t>2210</t>
  </si>
  <si>
    <t>Предмети, матеріали, обладнання та інвентар</t>
  </si>
  <si>
    <t>2240</t>
  </si>
  <si>
    <t>Оплата послуг (крім комунальних)</t>
  </si>
  <si>
    <t>2250</t>
  </si>
  <si>
    <t>Видатки на відрядження</t>
  </si>
  <si>
    <t>2273</t>
  </si>
  <si>
    <t>Оплата електроенергії</t>
  </si>
  <si>
    <t>2275</t>
  </si>
  <si>
    <t>Оплата інших енергоносіїв та інших комунальних послуг</t>
  </si>
  <si>
    <t>2282</t>
  </si>
  <si>
    <t>Окремі заходи по реалізації державних (регіональних) програм, не віднесені до заходів розвитку</t>
  </si>
  <si>
    <t>2800</t>
  </si>
  <si>
    <t>Інші поточні видатки</t>
  </si>
  <si>
    <t>Придбання обладнання і предметів довгострокового користування</t>
  </si>
  <si>
    <t>2220</t>
  </si>
  <si>
    <t>Медикаменти та перев`язувальні матеріали</t>
  </si>
  <si>
    <t>2230</t>
  </si>
  <si>
    <t>Продукти харчування</t>
  </si>
  <si>
    <t>2274</t>
  </si>
  <si>
    <t>Оплата природного газу</t>
  </si>
  <si>
    <t>2730</t>
  </si>
  <si>
    <t>Інші виплати населенню</t>
  </si>
  <si>
    <t>3110</t>
  </si>
  <si>
    <t>2610</t>
  </si>
  <si>
    <t>Субсидії та поточні трансферти підприємствам (установам, організаціям)</t>
  </si>
  <si>
    <t>Капітальні трансферти підприємствам (установам, організаціям)</t>
  </si>
  <si>
    <t>2120</t>
  </si>
  <si>
    <t>Капітальне будівництво (придбання) інших об`єктів</t>
  </si>
  <si>
    <t>Природоохоронні заходи за рахунок цільових фондів</t>
  </si>
  <si>
    <t>Інші заходи громадського порядку та безпеки</t>
  </si>
  <si>
    <t>до плану на рік, затвердж. місц.радами з урах змін</t>
  </si>
  <si>
    <t xml:space="preserve">ВСЬОГО доходів загального фонду </t>
  </si>
  <si>
    <t xml:space="preserve">ВСЬОГО доходів загального фонду ( без урахування трансфертів) </t>
  </si>
  <si>
    <t>0450200000</t>
  </si>
  <si>
    <t>25020000</t>
  </si>
  <si>
    <t>25020100</t>
  </si>
  <si>
    <t>25020200</t>
  </si>
  <si>
    <t>Інші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</si>
  <si>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</si>
  <si>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джерела власних надходжень бюджетних установ</t>
  </si>
  <si>
    <t>Благодійні внески, гранти та дарунки</t>
  </si>
  <si>
    <t>Офіційні трансферти</t>
  </si>
  <si>
    <t xml:space="preserve">ВСЬОГО доходів спеціального фонду ( без урахування трансфертів) </t>
  </si>
  <si>
    <t>Видатки</t>
  </si>
  <si>
    <t>Доходи загального  та спеціального фонду:</t>
  </si>
  <si>
    <t>Капітальний ремонт інших об'єктів</t>
  </si>
  <si>
    <t>Надання освіти за рахунок субвенції з державного бюджету місцевим бюджетам на надання державної підтримки особам з особливими потребами</t>
  </si>
  <si>
    <t>Транспорт та транспортна інфраструктура, дорожнє господарство</t>
  </si>
  <si>
    <t>Податок на доходи фізичних осіб у вигляді мінімального податкового зобов`язання, що підлягає сплаті фізичними особами</t>
  </si>
  <si>
    <t>11011300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</si>
  <si>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</si>
  <si>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</si>
  <si>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Надходження бюджетних установ від реалізації в установленому порядку майна (крім нерухомого майна)</t>
  </si>
  <si>
    <t xml:space="preserve">Начальник фінансового відділу                                                  </t>
  </si>
  <si>
    <t>Уточнений план на 2024 рік, грн.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</si>
  <si>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</si>
  <si>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Оксаня ВИХОДЦЕВА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</si>
  <si>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</si>
  <si>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</si>
  <si>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11020000</t>
  </si>
  <si>
    <t>11020200</t>
  </si>
  <si>
    <t>Субвенція з місцевого бюджету за рахунок залишку коштів освітньої субвенції, що утворився на початок бюджетного періоду</t>
  </si>
  <si>
    <t>Уточнений план на січень- червень 2024 рік, грн.</t>
  </si>
  <si>
    <t xml:space="preserve"> до уточненого плану на січень-червень 2024р., грн.</t>
  </si>
  <si>
    <t>Відхилення (+,-)   факт від  ут.плану за січень-червень., грн.</t>
  </si>
  <si>
    <t>Будівництво освітніх установ та заклодів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</si>
  <si>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</si>
  <si>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</si>
  <si>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Відхилення (+,-)   факт від  ут.плану за січень-червень, грн.</t>
  </si>
  <si>
    <t xml:space="preserve">про виконання бюджету Богданівської сільської  територіальної громади  за І півріччя 2024 року                                                                                                                               </t>
  </si>
  <si>
    <t xml:space="preserve">  ЗВІТ</t>
  </si>
  <si>
    <t>Додаток 1                                                       до  рішення  «Про затвердження звіту про виконання бюджету Богданівської сільської територіальної громади за І півріччя 2024 року»"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</si>
</sst>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color theme="1"/>
      <name val="Calibri"/>
      <family val="2"/>
      <charset val="1"/>
      <scheme val="minor"/>
    </font>
    <font>
      <i/>
      <sz val="10"/>
      <name val="Arial"/>
      <family val="2"/>
      <charset val="204"/>
    </font>
    <font>
      <sz val="11"/>
      <name val="Calibri"/>
      <family val="2"/>
      <charset val="1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i/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D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3" fillId="0" borderId="0"/>
    <xf numFmtId="0" fontId="5" fillId="0" borderId="0"/>
    <xf numFmtId="0" fontId="16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4" fontId="6" fillId="0" borderId="0" xfId="0" applyNumberFormat="1" applyFont="1"/>
    <xf numFmtId="4" fontId="0" fillId="0" borderId="0" xfId="0" applyNumberFormat="1" applyAlignment="1">
      <alignment horizontal="right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4" fontId="6" fillId="2" borderId="3" xfId="0" applyNumberFormat="1" applyFont="1" applyFill="1" applyBorder="1" applyAlignment="1">
      <alignment vertical="center"/>
    </xf>
    <xf numFmtId="0" fontId="6" fillId="0" borderId="0" xfId="0" applyFont="1" applyAlignment="1"/>
    <xf numFmtId="0" fontId="7" fillId="0" borderId="0" xfId="0" applyFont="1" applyAlignment="1"/>
    <xf numFmtId="2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vertical="center"/>
    </xf>
    <xf numFmtId="165" fontId="6" fillId="2" borderId="3" xfId="0" applyNumberFormat="1" applyFont="1" applyFill="1" applyBorder="1" applyAlignment="1">
      <alignment vertical="center"/>
    </xf>
    <xf numFmtId="0" fontId="13" fillId="0" borderId="1" xfId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1" xfId="1" applyFont="1" applyBorder="1" applyAlignment="1">
      <alignment horizontal="center" vertical="center"/>
    </xf>
    <xf numFmtId="4" fontId="6" fillId="5" borderId="1" xfId="0" applyNumberFormat="1" applyFont="1" applyFill="1" applyBorder="1" applyAlignment="1">
      <alignment vertical="center"/>
    </xf>
    <xf numFmtId="165" fontId="6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1" xfId="5" applyBorder="1" applyAlignment="1">
      <alignment horizontal="center" vertical="center"/>
    </xf>
    <xf numFmtId="0" fontId="20" fillId="5" borderId="1" xfId="5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4" fillId="0" borderId="1" xfId="5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 wrapText="1"/>
    </xf>
    <xf numFmtId="165" fontId="21" fillId="0" borderId="1" xfId="0" applyNumberFormat="1" applyFont="1" applyFill="1" applyBorder="1" applyAlignment="1">
      <alignment vertical="center"/>
    </xf>
    <xf numFmtId="0" fontId="3" fillId="0" borderId="1" xfId="5" applyBorder="1" applyAlignment="1">
      <alignment vertical="center"/>
    </xf>
    <xf numFmtId="0" fontId="3" fillId="0" borderId="1" xfId="5" applyBorder="1" applyAlignment="1">
      <alignment vertical="center" wrapText="1"/>
    </xf>
    <xf numFmtId="4" fontId="3" fillId="0" borderId="1" xfId="5" applyNumberFormat="1" applyBorder="1" applyAlignment="1">
      <alignment vertical="center"/>
    </xf>
    <xf numFmtId="0" fontId="3" fillId="0" borderId="1" xfId="5" applyBorder="1" applyAlignment="1">
      <alignment horizontal="center" vertical="center"/>
    </xf>
    <xf numFmtId="4" fontId="20" fillId="5" borderId="1" xfId="5" applyNumberFormat="1" applyFont="1" applyFill="1" applyBorder="1" applyAlignment="1">
      <alignment vertical="center"/>
    </xf>
    <xf numFmtId="0" fontId="6" fillId="0" borderId="0" xfId="0" applyFont="1" applyAlignment="1">
      <alignment wrapText="1"/>
    </xf>
    <xf numFmtId="0" fontId="19" fillId="0" borderId="0" xfId="0" applyFont="1" applyFill="1" applyBorder="1" applyAlignment="1">
      <alignment vertical="center"/>
    </xf>
    <xf numFmtId="0" fontId="22" fillId="0" borderId="1" xfId="5" applyFont="1" applyFill="1" applyBorder="1" applyAlignment="1">
      <alignment horizontal="center" vertical="center"/>
    </xf>
    <xf numFmtId="0" fontId="19" fillId="0" borderId="0" xfId="0" applyFont="1" applyFill="1"/>
    <xf numFmtId="0" fontId="0" fillId="0" borderId="0" xfId="0" applyFill="1" applyBorder="1" applyAlignment="1">
      <alignment vertical="center"/>
    </xf>
    <xf numFmtId="0" fontId="3" fillId="0" borderId="1" xfId="5" applyFill="1" applyBorder="1" applyAlignment="1">
      <alignment horizontal="center" vertical="center"/>
    </xf>
    <xf numFmtId="0" fontId="0" fillId="0" borderId="0" xfId="0" applyFill="1"/>
    <xf numFmtId="4" fontId="23" fillId="3" borderId="4" xfId="0" applyNumberFormat="1" applyFont="1" applyFill="1" applyBorder="1" applyAlignment="1">
      <alignment vertical="center"/>
    </xf>
    <xf numFmtId="4" fontId="23" fillId="3" borderId="4" xfId="0" applyNumberFormat="1" applyFont="1" applyFill="1" applyBorder="1" applyAlignment="1">
      <alignment vertical="center" wrapText="1"/>
    </xf>
    <xf numFmtId="4" fontId="23" fillId="3" borderId="13" xfId="0" applyNumberFormat="1" applyFont="1" applyFill="1" applyBorder="1" applyAlignment="1">
      <alignment vertical="center"/>
    </xf>
    <xf numFmtId="4" fontId="23" fillId="3" borderId="6" xfId="0" applyNumberFormat="1" applyFont="1" applyFill="1" applyBorder="1" applyAlignment="1">
      <alignment vertical="center"/>
    </xf>
    <xf numFmtId="165" fontId="23" fillId="3" borderId="13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 applyAlignment="1">
      <alignment vertical="center"/>
    </xf>
    <xf numFmtId="4" fontId="14" fillId="0" borderId="0" xfId="0" applyNumberFormat="1" applyFont="1"/>
    <xf numFmtId="49" fontId="6" fillId="2" borderId="1" xfId="0" applyNumberFormat="1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vertical="center" wrapText="1"/>
    </xf>
    <xf numFmtId="4" fontId="2" fillId="0" borderId="1" xfId="6" applyNumberFormat="1" applyBorder="1" applyAlignment="1">
      <alignment vertical="center"/>
    </xf>
    <xf numFmtId="165" fontId="6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0" fontId="1" fillId="0" borderId="1" xfId="7" applyBorder="1" applyAlignment="1">
      <alignment vertical="center" wrapText="1"/>
    </xf>
    <xf numFmtId="4" fontId="1" fillId="0" borderId="1" xfId="7" applyNumberFormat="1" applyBorder="1" applyAlignment="1">
      <alignment vertical="center"/>
    </xf>
    <xf numFmtId="0" fontId="1" fillId="0" borderId="1" xfId="7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2" fontId="12" fillId="0" borderId="0" xfId="0" applyNumberFormat="1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2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/>
    </xf>
    <xf numFmtId="0" fontId="11" fillId="0" borderId="0" xfId="0" applyFont="1" applyFill="1" applyAlignment="1" applyProtection="1">
      <alignment horizontal="center" wrapText="1"/>
      <protection locked="0"/>
    </xf>
    <xf numFmtId="164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Fill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" xfId="1" applyFont="1" applyFill="1" applyBorder="1" applyAlignment="1">
      <alignment horizontal="left" vertical="center" wrapText="1"/>
    </xf>
    <xf numFmtId="0" fontId="18" fillId="4" borderId="11" xfId="1" applyFont="1" applyFill="1" applyBorder="1" applyAlignment="1">
      <alignment horizontal="left" vertical="center" wrapText="1"/>
    </xf>
    <xf numFmtId="0" fontId="18" fillId="4" borderId="12" xfId="1" applyFont="1" applyFill="1" applyBorder="1" applyAlignment="1">
      <alignment horizontal="left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left" vertical="center" wrapText="1"/>
    </xf>
    <xf numFmtId="0" fontId="16" fillId="4" borderId="11" xfId="1" applyFont="1" applyFill="1" applyBorder="1" applyAlignment="1">
      <alignment horizontal="left" vertical="center" wrapText="1"/>
    </xf>
    <xf numFmtId="0" fontId="16" fillId="4" borderId="12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</cellXfs>
  <cellStyles count="8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  <cellStyle name="Обычный 6" xfId="6"/>
    <cellStyle name="Обычный 7" xfId="7"/>
  </cellStyles>
  <dxfs count="192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BDFFFF"/>
      <color rgb="FFA3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6"/>
  <sheetViews>
    <sheetView tabSelected="1" topLeftCell="D159" zoomScaleNormal="100" zoomScaleSheetLayoutView="80" workbookViewId="0">
      <selection activeCell="D1" sqref="B1:K185"/>
    </sheetView>
  </sheetViews>
  <sheetFormatPr defaultRowHeight="15" x14ac:dyDescent="0.25"/>
  <cols>
    <col min="1" max="1" width="3.140625" hidden="1" customWidth="1"/>
    <col min="2" max="2" width="10.42578125" style="10" hidden="1" customWidth="1"/>
    <col min="3" max="3" width="11.7109375" style="10" hidden="1" customWidth="1"/>
    <col min="4" max="4" width="52.5703125" style="1" customWidth="1"/>
    <col min="5" max="5" width="15" style="2" customWidth="1"/>
    <col min="6" max="6" width="14.5703125" style="2" customWidth="1"/>
    <col min="7" max="7" width="16" style="2" customWidth="1"/>
    <col min="8" max="8" width="14.5703125" style="2" customWidth="1"/>
    <col min="9" max="9" width="12.140625" customWidth="1"/>
    <col min="10" max="10" width="12.85546875" style="2" customWidth="1"/>
    <col min="11" max="11" width="15" style="2" customWidth="1"/>
    <col min="13" max="13" width="12.28515625" bestFit="1" customWidth="1"/>
    <col min="14" max="15" width="14.28515625" bestFit="1" customWidth="1"/>
    <col min="17" max="17" width="9.140625" customWidth="1"/>
  </cols>
  <sheetData>
    <row r="1" spans="1:11" ht="81.75" customHeight="1" x14ac:dyDescent="0.25">
      <c r="B1" s="12"/>
      <c r="I1" s="71" t="s">
        <v>216</v>
      </c>
      <c r="J1" s="72"/>
      <c r="K1" s="72"/>
    </row>
    <row r="2" spans="1:11" ht="20.25" x14ac:dyDescent="0.3">
      <c r="B2" s="75" t="s">
        <v>215</v>
      </c>
      <c r="C2" s="75"/>
      <c r="D2" s="75"/>
      <c r="E2" s="75"/>
      <c r="F2" s="75"/>
      <c r="G2" s="75"/>
      <c r="H2" s="75"/>
      <c r="I2" s="75"/>
      <c r="J2" s="75"/>
      <c r="K2" s="75"/>
    </row>
    <row r="3" spans="1:11" ht="18.75" x14ac:dyDescent="0.3">
      <c r="B3" s="76" t="s">
        <v>214</v>
      </c>
      <c r="C3" s="76"/>
      <c r="D3" s="76"/>
      <c r="E3" s="76"/>
      <c r="F3" s="76"/>
      <c r="G3" s="76"/>
      <c r="H3" s="76"/>
      <c r="I3" s="76"/>
      <c r="J3" s="76"/>
      <c r="K3" s="76"/>
    </row>
    <row r="4" spans="1:11" ht="18.75" x14ac:dyDescent="0.3">
      <c r="B4" s="18"/>
      <c r="C4" s="17"/>
      <c r="D4" s="17"/>
      <c r="E4" s="17"/>
      <c r="F4" s="17"/>
      <c r="G4" s="17"/>
      <c r="H4" s="17"/>
      <c r="J4" s="17"/>
      <c r="K4" s="17"/>
    </row>
    <row r="5" spans="1:11" ht="18" customHeight="1" x14ac:dyDescent="0.25">
      <c r="E5" s="3"/>
      <c r="F5" s="3"/>
      <c r="G5" s="77" t="s">
        <v>101</v>
      </c>
      <c r="H5" s="77"/>
      <c r="J5" s="4" t="s">
        <v>0</v>
      </c>
    </row>
    <row r="6" spans="1:11" ht="18" customHeight="1" x14ac:dyDescent="0.25">
      <c r="B6" s="33"/>
      <c r="C6" s="33"/>
      <c r="D6" s="96" t="s">
        <v>189</v>
      </c>
      <c r="E6" s="96"/>
      <c r="F6" s="96"/>
      <c r="G6" s="96"/>
      <c r="H6" s="96"/>
      <c r="I6" s="96"/>
      <c r="J6" s="96"/>
      <c r="K6" s="96"/>
    </row>
    <row r="7" spans="1:11" x14ac:dyDescent="0.25">
      <c r="A7" s="5"/>
      <c r="B7" s="82" t="s">
        <v>1</v>
      </c>
      <c r="C7" s="82" t="s">
        <v>2</v>
      </c>
      <c r="D7" s="84" t="s">
        <v>3</v>
      </c>
      <c r="E7" s="86" t="s">
        <v>99</v>
      </c>
      <c r="F7" s="78" t="s">
        <v>199</v>
      </c>
      <c r="G7" s="78" t="s">
        <v>207</v>
      </c>
      <c r="H7" s="80" t="s">
        <v>98</v>
      </c>
      <c r="I7" s="81" t="s">
        <v>100</v>
      </c>
      <c r="J7" s="81"/>
      <c r="K7" s="73" t="s">
        <v>213</v>
      </c>
    </row>
    <row r="8" spans="1:11" ht="48" x14ac:dyDescent="0.25">
      <c r="A8" s="5"/>
      <c r="B8" s="83"/>
      <c r="C8" s="83"/>
      <c r="D8" s="85"/>
      <c r="E8" s="87"/>
      <c r="F8" s="79"/>
      <c r="G8" s="79"/>
      <c r="H8" s="80"/>
      <c r="I8" s="19" t="s">
        <v>175</v>
      </c>
      <c r="J8" s="20" t="s">
        <v>208</v>
      </c>
      <c r="K8" s="74"/>
    </row>
    <row r="9" spans="1:11" x14ac:dyDescent="0.25">
      <c r="A9" s="6">
        <v>1</v>
      </c>
      <c r="B9" s="11" t="s">
        <v>4</v>
      </c>
      <c r="C9" s="11" t="s">
        <v>5</v>
      </c>
      <c r="D9" s="7" t="s">
        <v>6</v>
      </c>
      <c r="E9" s="8">
        <f>E10+E17+E19+E22+E24+E26+E29+E38+E15</f>
        <v>245608411</v>
      </c>
      <c r="F9" s="30">
        <f t="shared" ref="F9:H9" si="0">F10+F17+F19+F22+F24+F26+F29+F38+F15</f>
        <v>242000735</v>
      </c>
      <c r="G9" s="30">
        <f t="shared" si="0"/>
        <v>115407187</v>
      </c>
      <c r="H9" s="30">
        <f t="shared" si="0"/>
        <v>121157692.74999999</v>
      </c>
      <c r="I9" s="21">
        <f t="shared" ref="I9:I14" si="1">IF(F9=0,0,H9/F9*100)</f>
        <v>50.065010236435846</v>
      </c>
      <c r="J9" s="9">
        <f t="shared" ref="J9:J43" si="2">IF(G9=0,0,H9/G9*100)</f>
        <v>104.98279691194621</v>
      </c>
      <c r="K9" s="9">
        <f t="shared" ref="K9:K43" si="3">H9-G9</f>
        <v>5750505.7499999851</v>
      </c>
    </row>
    <row r="10" spans="1:11" x14ac:dyDescent="0.25">
      <c r="A10" s="6">
        <v>1</v>
      </c>
      <c r="B10" s="11" t="s">
        <v>4</v>
      </c>
      <c r="C10" s="11" t="s">
        <v>7</v>
      </c>
      <c r="D10" s="7" t="s">
        <v>8</v>
      </c>
      <c r="E10" s="8">
        <f>SUM(E11:E14)</f>
        <v>183789052</v>
      </c>
      <c r="F10" s="30">
        <f>SUM(F11:F14)</f>
        <v>178262576</v>
      </c>
      <c r="G10" s="8">
        <f>SUM(G11:G14)</f>
        <v>83864613</v>
      </c>
      <c r="H10" s="8">
        <f>SUM(H11:H14)</f>
        <v>86317291.899999991</v>
      </c>
      <c r="I10" s="21">
        <f t="shared" si="1"/>
        <v>48.4214319330828</v>
      </c>
      <c r="J10" s="9">
        <f t="shared" si="2"/>
        <v>102.92456950823822</v>
      </c>
      <c r="K10" s="9">
        <f t="shared" si="3"/>
        <v>2452678.8999999911</v>
      </c>
    </row>
    <row r="11" spans="1:11" ht="45" x14ac:dyDescent="0.25">
      <c r="A11" s="6">
        <v>0</v>
      </c>
      <c r="B11" s="11" t="s">
        <v>4</v>
      </c>
      <c r="C11" s="11" t="s">
        <v>9</v>
      </c>
      <c r="D11" s="7" t="s">
        <v>10</v>
      </c>
      <c r="E11" s="8">
        <v>157489052</v>
      </c>
      <c r="F11" s="8">
        <v>154138376</v>
      </c>
      <c r="G11" s="8">
        <v>75762355</v>
      </c>
      <c r="H11" s="8">
        <v>78352293.280000001</v>
      </c>
      <c r="I11" s="21">
        <f t="shared" si="1"/>
        <v>50.832437264033459</v>
      </c>
      <c r="J11" s="9">
        <f>IF(G11=0,0,H11/G11*100)</f>
        <v>103.41850286992795</v>
      </c>
      <c r="K11" s="9">
        <f>H11-G11</f>
        <v>2589938.2800000012</v>
      </c>
    </row>
    <row r="12" spans="1:11" ht="45" x14ac:dyDescent="0.25">
      <c r="A12" s="6">
        <v>0</v>
      </c>
      <c r="B12" s="11" t="s">
        <v>4</v>
      </c>
      <c r="C12" s="11" t="s">
        <v>11</v>
      </c>
      <c r="D12" s="7" t="s">
        <v>12</v>
      </c>
      <c r="E12" s="8">
        <v>25000000</v>
      </c>
      <c r="F12" s="8">
        <v>22999200</v>
      </c>
      <c r="G12" s="8">
        <v>7577258</v>
      </c>
      <c r="H12" s="8">
        <v>7391802.0800000001</v>
      </c>
      <c r="I12" s="21">
        <f t="shared" si="1"/>
        <v>32.139387804793209</v>
      </c>
      <c r="J12" s="9">
        <f t="shared" si="2"/>
        <v>97.552466604674152</v>
      </c>
      <c r="K12" s="9">
        <f t="shared" si="3"/>
        <v>-185455.91999999993</v>
      </c>
    </row>
    <row r="13" spans="1:11" ht="45" x14ac:dyDescent="0.25">
      <c r="A13" s="6">
        <v>0</v>
      </c>
      <c r="B13" s="11" t="s">
        <v>4</v>
      </c>
      <c r="C13" s="11" t="s">
        <v>13</v>
      </c>
      <c r="D13" s="7" t="s">
        <v>14</v>
      </c>
      <c r="E13" s="8">
        <v>300000</v>
      </c>
      <c r="F13" s="8">
        <v>300000</v>
      </c>
      <c r="G13" s="8">
        <v>150000</v>
      </c>
      <c r="H13" s="8">
        <v>234762.33</v>
      </c>
      <c r="I13" s="21">
        <f t="shared" si="1"/>
        <v>78.254109999999997</v>
      </c>
      <c r="J13" s="9">
        <f>IF(G13=0,0,H13/G13*100)</f>
        <v>156.50821999999999</v>
      </c>
      <c r="K13" s="9">
        <f>H13-G13</f>
        <v>84762.329999999987</v>
      </c>
    </row>
    <row r="14" spans="1:11" ht="45" x14ac:dyDescent="0.25">
      <c r="A14" s="6">
        <v>0</v>
      </c>
      <c r="B14" s="11" t="s">
        <v>178</v>
      </c>
      <c r="C14" s="11" t="s">
        <v>194</v>
      </c>
      <c r="D14" s="7" t="s">
        <v>193</v>
      </c>
      <c r="E14" s="8">
        <v>1000000</v>
      </c>
      <c r="F14" s="8">
        <v>825000</v>
      </c>
      <c r="G14" s="8">
        <v>375000</v>
      </c>
      <c r="H14" s="8">
        <v>338434.21</v>
      </c>
      <c r="I14" s="21">
        <f t="shared" si="1"/>
        <v>41.022328484848487</v>
      </c>
      <c r="J14" s="9">
        <f>IF(G14=0,0,H14/G14*100)</f>
        <v>90.249122666666665</v>
      </c>
      <c r="K14" s="9">
        <f>H14-G14</f>
        <v>-36565.789999999979</v>
      </c>
    </row>
    <row r="15" spans="1:11" x14ac:dyDescent="0.25">
      <c r="A15" s="6">
        <v>1</v>
      </c>
      <c r="B15" s="11" t="s">
        <v>178</v>
      </c>
      <c r="C15" s="11" t="s">
        <v>204</v>
      </c>
      <c r="D15" s="36" t="s">
        <v>202</v>
      </c>
      <c r="E15" s="30">
        <v>0</v>
      </c>
      <c r="F15" s="30">
        <v>800</v>
      </c>
      <c r="G15" s="30">
        <v>800</v>
      </c>
      <c r="H15" s="30">
        <v>800</v>
      </c>
      <c r="I15" s="21">
        <f t="shared" ref="I15:I16" si="4">IF(F15=0,0,H15/F15*100)</f>
        <v>100</v>
      </c>
      <c r="J15" s="9">
        <f t="shared" ref="J15:J16" si="5">IF(G15=0,0,H15/G15*100)</f>
        <v>100</v>
      </c>
      <c r="K15" s="9">
        <f t="shared" ref="K15:K16" si="6">H15-G15</f>
        <v>0</v>
      </c>
    </row>
    <row r="16" spans="1:11" ht="25.5" x14ac:dyDescent="0.25">
      <c r="A16" s="6">
        <v>0</v>
      </c>
      <c r="B16" s="68" t="s">
        <v>178</v>
      </c>
      <c r="C16" s="68" t="s">
        <v>205</v>
      </c>
      <c r="D16" s="66" t="s">
        <v>203</v>
      </c>
      <c r="E16" s="67">
        <v>0</v>
      </c>
      <c r="F16" s="67">
        <v>800</v>
      </c>
      <c r="G16" s="67">
        <v>800</v>
      </c>
      <c r="H16" s="67">
        <v>800</v>
      </c>
      <c r="I16" s="21">
        <f t="shared" si="4"/>
        <v>100</v>
      </c>
      <c r="J16" s="9">
        <f t="shared" si="5"/>
        <v>100</v>
      </c>
      <c r="K16" s="9">
        <f t="shared" si="6"/>
        <v>0</v>
      </c>
    </row>
    <row r="17" spans="1:15" ht="30" x14ac:dyDescent="0.25">
      <c r="A17" s="6">
        <v>1</v>
      </c>
      <c r="B17" s="11" t="s">
        <v>4</v>
      </c>
      <c r="C17" s="11" t="s">
        <v>15</v>
      </c>
      <c r="D17" s="7" t="s">
        <v>16</v>
      </c>
      <c r="E17" s="8">
        <f>E18</f>
        <v>3500</v>
      </c>
      <c r="F17" s="30">
        <f>F18</f>
        <v>2000</v>
      </c>
      <c r="G17" s="8">
        <f>G18</f>
        <v>0</v>
      </c>
      <c r="H17" s="8">
        <f>H18</f>
        <v>0</v>
      </c>
      <c r="I17" s="21">
        <f>IF(F17=0,0,H17/F17*100)</f>
        <v>0</v>
      </c>
      <c r="J17" s="9">
        <f t="shared" si="2"/>
        <v>0</v>
      </c>
      <c r="K17" s="9">
        <f t="shared" si="3"/>
        <v>0</v>
      </c>
    </row>
    <row r="18" spans="1:15" ht="75" x14ac:dyDescent="0.25">
      <c r="A18" s="6">
        <v>0</v>
      </c>
      <c r="B18" s="11" t="s">
        <v>4</v>
      </c>
      <c r="C18" s="11" t="s">
        <v>17</v>
      </c>
      <c r="D18" s="7" t="s">
        <v>18</v>
      </c>
      <c r="E18" s="8">
        <v>3500</v>
      </c>
      <c r="F18" s="8">
        <v>2000</v>
      </c>
      <c r="G18" s="8">
        <v>0</v>
      </c>
      <c r="H18" s="8">
        <v>0</v>
      </c>
      <c r="I18" s="21">
        <f>IF(F18=0,0,H18/F18*100)</f>
        <v>0</v>
      </c>
      <c r="J18" s="9">
        <f t="shared" si="2"/>
        <v>0</v>
      </c>
      <c r="K18" s="9">
        <f t="shared" si="3"/>
        <v>0</v>
      </c>
    </row>
    <row r="19" spans="1:15" ht="30" x14ac:dyDescent="0.25">
      <c r="A19" s="6">
        <v>1</v>
      </c>
      <c r="B19" s="11" t="s">
        <v>4</v>
      </c>
      <c r="C19" s="11" t="s">
        <v>19</v>
      </c>
      <c r="D19" s="7" t="s">
        <v>20</v>
      </c>
      <c r="E19" s="8">
        <f>SUM(E20:E21)</f>
        <v>7620000</v>
      </c>
      <c r="F19" s="30">
        <f>SUM(F20:F21)</f>
        <v>7140000</v>
      </c>
      <c r="G19" s="8">
        <f>SUM(G20:G21)</f>
        <v>3325559</v>
      </c>
      <c r="H19" s="8">
        <f>SUM(H20:H21)</f>
        <v>3326515.1700000004</v>
      </c>
      <c r="I19" s="21">
        <f t="shared" ref="I19" si="7">IF(F19=0,0,H19/F19*100)</f>
        <v>46.589848319327736</v>
      </c>
      <c r="J19" s="9">
        <f t="shared" si="2"/>
        <v>100.02875215865966</v>
      </c>
      <c r="K19" s="9">
        <f t="shared" si="3"/>
        <v>956.17000000039116</v>
      </c>
    </row>
    <row r="20" spans="1:15" ht="45" x14ac:dyDescent="0.25">
      <c r="A20" s="6">
        <v>0</v>
      </c>
      <c r="B20" s="11" t="s">
        <v>4</v>
      </c>
      <c r="C20" s="11" t="s">
        <v>21</v>
      </c>
      <c r="D20" s="7" t="s">
        <v>22</v>
      </c>
      <c r="E20" s="8">
        <v>400</v>
      </c>
      <c r="F20" s="8">
        <v>400</v>
      </c>
      <c r="G20" s="8">
        <v>200</v>
      </c>
      <c r="H20" s="8">
        <v>233.43</v>
      </c>
      <c r="I20" s="21">
        <f t="shared" ref="I20:I88" si="8">IF(F20=0,0,H20/F20*100)</f>
        <v>58.357500000000009</v>
      </c>
      <c r="J20" s="9">
        <f t="shared" si="2"/>
        <v>116.71500000000002</v>
      </c>
      <c r="K20" s="9">
        <f t="shared" si="3"/>
        <v>33.430000000000007</v>
      </c>
    </row>
    <row r="21" spans="1:15" ht="45" x14ac:dyDescent="0.25">
      <c r="A21" s="6">
        <v>0</v>
      </c>
      <c r="B21" s="11" t="s">
        <v>4</v>
      </c>
      <c r="C21" s="11" t="s">
        <v>23</v>
      </c>
      <c r="D21" s="7" t="s">
        <v>24</v>
      </c>
      <c r="E21" s="8">
        <v>7619600</v>
      </c>
      <c r="F21" s="8">
        <v>7139600</v>
      </c>
      <c r="G21" s="8">
        <v>3325359</v>
      </c>
      <c r="H21" s="8">
        <v>3326281.74</v>
      </c>
      <c r="I21" s="21">
        <f t="shared" si="8"/>
        <v>46.589189030197772</v>
      </c>
      <c r="J21" s="9">
        <f t="shared" si="2"/>
        <v>100.02774858293498</v>
      </c>
      <c r="K21" s="9">
        <f t="shared" si="3"/>
        <v>922.74000000022352</v>
      </c>
    </row>
    <row r="22" spans="1:15" ht="30" x14ac:dyDescent="0.25">
      <c r="A22" s="6">
        <v>1</v>
      </c>
      <c r="B22" s="11" t="s">
        <v>4</v>
      </c>
      <c r="C22" s="11" t="s">
        <v>25</v>
      </c>
      <c r="D22" s="7" t="s">
        <v>26</v>
      </c>
      <c r="E22" s="8">
        <f>E23</f>
        <v>3400000</v>
      </c>
      <c r="F22" s="30">
        <f>F23</f>
        <v>2996000</v>
      </c>
      <c r="G22" s="8">
        <f>G23</f>
        <v>1196000</v>
      </c>
      <c r="H22" s="8">
        <f>H23</f>
        <v>1283819.67</v>
      </c>
      <c r="I22" s="21">
        <f t="shared" si="8"/>
        <v>42.851123831775702</v>
      </c>
      <c r="J22" s="9">
        <f t="shared" si="2"/>
        <v>107.34278177257524</v>
      </c>
      <c r="K22" s="9">
        <f t="shared" si="3"/>
        <v>87819.669999999925</v>
      </c>
    </row>
    <row r="23" spans="1:15" x14ac:dyDescent="0.25">
      <c r="A23" s="6">
        <v>0</v>
      </c>
      <c r="B23" s="11" t="s">
        <v>4</v>
      </c>
      <c r="C23" s="11" t="s">
        <v>27</v>
      </c>
      <c r="D23" s="7" t="s">
        <v>28</v>
      </c>
      <c r="E23" s="8">
        <v>3400000</v>
      </c>
      <c r="F23" s="8">
        <v>2996000</v>
      </c>
      <c r="G23" s="8">
        <v>1196000</v>
      </c>
      <c r="H23" s="8">
        <v>1283819.67</v>
      </c>
      <c r="I23" s="21">
        <f t="shared" si="8"/>
        <v>42.851123831775702</v>
      </c>
      <c r="J23" s="9">
        <f t="shared" si="2"/>
        <v>107.34278177257524</v>
      </c>
      <c r="K23" s="9">
        <f t="shared" si="3"/>
        <v>87819.669999999925</v>
      </c>
      <c r="M23" s="2"/>
      <c r="N23" s="2"/>
      <c r="O23" s="2"/>
    </row>
    <row r="24" spans="1:15" ht="30" x14ac:dyDescent="0.25">
      <c r="A24" s="6">
        <v>1</v>
      </c>
      <c r="B24" s="11" t="s">
        <v>4</v>
      </c>
      <c r="C24" s="11" t="s">
        <v>29</v>
      </c>
      <c r="D24" s="7" t="s">
        <v>30</v>
      </c>
      <c r="E24" s="8">
        <f>E25</f>
        <v>11092054</v>
      </c>
      <c r="F24" s="30">
        <f>F25</f>
        <v>11977554</v>
      </c>
      <c r="G24" s="8">
        <f>G25</f>
        <v>6278219</v>
      </c>
      <c r="H24" s="8">
        <f>H25</f>
        <v>7091392.9400000004</v>
      </c>
      <c r="I24" s="21">
        <f t="shared" si="8"/>
        <v>59.205685401209628</v>
      </c>
      <c r="J24" s="9">
        <f t="shared" si="2"/>
        <v>112.95230287442983</v>
      </c>
      <c r="K24" s="9">
        <f t="shared" si="3"/>
        <v>813173.94000000041</v>
      </c>
    </row>
    <row r="25" spans="1:15" x14ac:dyDescent="0.25">
      <c r="A25" s="6">
        <v>0</v>
      </c>
      <c r="B25" s="11" t="s">
        <v>4</v>
      </c>
      <c r="C25" s="11" t="s">
        <v>31</v>
      </c>
      <c r="D25" s="7" t="s">
        <v>28</v>
      </c>
      <c r="E25" s="8">
        <v>11092054</v>
      </c>
      <c r="F25" s="8">
        <v>11977554</v>
      </c>
      <c r="G25" s="8">
        <v>6278219</v>
      </c>
      <c r="H25" s="8">
        <v>7091392.9400000004</v>
      </c>
      <c r="I25" s="21">
        <f t="shared" si="8"/>
        <v>59.205685401209628</v>
      </c>
      <c r="J25" s="9">
        <f t="shared" si="2"/>
        <v>112.95230287442983</v>
      </c>
      <c r="K25" s="9">
        <f t="shared" si="3"/>
        <v>813173.94000000041</v>
      </c>
    </row>
    <row r="26" spans="1:15" ht="45" x14ac:dyDescent="0.25">
      <c r="A26" s="6">
        <v>1</v>
      </c>
      <c r="B26" s="11" t="s">
        <v>4</v>
      </c>
      <c r="C26" s="11" t="s">
        <v>32</v>
      </c>
      <c r="D26" s="7" t="s">
        <v>33</v>
      </c>
      <c r="E26" s="8">
        <f>SUM(E27:E28)</f>
        <v>1557855</v>
      </c>
      <c r="F26" s="30">
        <f>SUM(F27:F28)</f>
        <v>1557855</v>
      </c>
      <c r="G26" s="8">
        <f>SUM(G27:G28)</f>
        <v>773261</v>
      </c>
      <c r="H26" s="8">
        <f>SUM(H27:H28)</f>
        <v>1125063.8600000001</v>
      </c>
      <c r="I26" s="21">
        <f t="shared" si="8"/>
        <v>72.218779026289354</v>
      </c>
      <c r="J26" s="9">
        <f t="shared" si="2"/>
        <v>145.49600458318733</v>
      </c>
      <c r="K26" s="9">
        <f t="shared" si="3"/>
        <v>351802.8600000001</v>
      </c>
    </row>
    <row r="27" spans="1:15" ht="90" x14ac:dyDescent="0.25">
      <c r="A27" s="6">
        <v>0</v>
      </c>
      <c r="B27" s="11" t="s">
        <v>4</v>
      </c>
      <c r="C27" s="11" t="s">
        <v>34</v>
      </c>
      <c r="D27" s="7" t="s">
        <v>35</v>
      </c>
      <c r="E27" s="8">
        <v>1057855</v>
      </c>
      <c r="F27" s="8">
        <v>1077855</v>
      </c>
      <c r="G27" s="8">
        <v>546991</v>
      </c>
      <c r="H27" s="8">
        <v>854798.68</v>
      </c>
      <c r="I27" s="21">
        <f t="shared" si="8"/>
        <v>79.305535531217103</v>
      </c>
      <c r="J27" s="9">
        <f t="shared" si="2"/>
        <v>156.27289662901219</v>
      </c>
      <c r="K27" s="9">
        <f t="shared" si="3"/>
        <v>307807.68000000005</v>
      </c>
    </row>
    <row r="28" spans="1:15" ht="75" x14ac:dyDescent="0.25">
      <c r="A28" s="6">
        <v>0</v>
      </c>
      <c r="B28" s="11" t="s">
        <v>4</v>
      </c>
      <c r="C28" s="11" t="s">
        <v>36</v>
      </c>
      <c r="D28" s="7" t="s">
        <v>37</v>
      </c>
      <c r="E28" s="8">
        <v>500000</v>
      </c>
      <c r="F28" s="8">
        <v>480000</v>
      </c>
      <c r="G28" s="8">
        <v>226270</v>
      </c>
      <c r="H28" s="8">
        <v>270265.18</v>
      </c>
      <c r="I28" s="21">
        <f t="shared" si="8"/>
        <v>56.305245833333331</v>
      </c>
      <c r="J28" s="9">
        <f t="shared" si="2"/>
        <v>119.44366464842886</v>
      </c>
      <c r="K28" s="9">
        <f t="shared" si="3"/>
        <v>43995.179999999993</v>
      </c>
    </row>
    <row r="29" spans="1:15" x14ac:dyDescent="0.25">
      <c r="A29" s="6">
        <v>1</v>
      </c>
      <c r="B29" s="11" t="s">
        <v>4</v>
      </c>
      <c r="C29" s="11" t="s">
        <v>38</v>
      </c>
      <c r="D29" s="7" t="s">
        <v>39</v>
      </c>
      <c r="E29" s="8">
        <f>SUM(E30:E37)</f>
        <v>25460450</v>
      </c>
      <c r="F29" s="30">
        <f>SUM(F30:F37)</f>
        <v>25878450</v>
      </c>
      <c r="G29" s="8">
        <f>SUM(G30:G37)</f>
        <v>12727325</v>
      </c>
      <c r="H29" s="8">
        <f>SUM(H30:H37)</f>
        <v>14086646.020000001</v>
      </c>
      <c r="I29" s="21">
        <f t="shared" si="8"/>
        <v>54.433886187155721</v>
      </c>
      <c r="J29" s="9">
        <f t="shared" si="2"/>
        <v>110.68033557719316</v>
      </c>
      <c r="K29" s="9">
        <f t="shared" si="3"/>
        <v>1359321.0200000014</v>
      </c>
    </row>
    <row r="30" spans="1:15" ht="45" x14ac:dyDescent="0.25">
      <c r="A30" s="6">
        <v>0</v>
      </c>
      <c r="B30" s="11" t="s">
        <v>4</v>
      </c>
      <c r="C30" s="11" t="s">
        <v>40</v>
      </c>
      <c r="D30" s="7" t="s">
        <v>41</v>
      </c>
      <c r="E30" s="8">
        <v>24000</v>
      </c>
      <c r="F30" s="8">
        <v>39500</v>
      </c>
      <c r="G30" s="8">
        <v>29760</v>
      </c>
      <c r="H30" s="8">
        <v>16844.349999999999</v>
      </c>
      <c r="I30" s="21">
        <f t="shared" si="8"/>
        <v>42.643924050632911</v>
      </c>
      <c r="J30" s="9">
        <f t="shared" si="2"/>
        <v>56.600638440860209</v>
      </c>
      <c r="K30" s="9">
        <f t="shared" si="3"/>
        <v>-12915.650000000001</v>
      </c>
    </row>
    <row r="31" spans="1:15" ht="45" x14ac:dyDescent="0.25">
      <c r="A31" s="6">
        <v>0</v>
      </c>
      <c r="B31" s="11" t="s">
        <v>4</v>
      </c>
      <c r="C31" s="11" t="s">
        <v>42</v>
      </c>
      <c r="D31" s="7" t="s">
        <v>43</v>
      </c>
      <c r="E31" s="8">
        <v>43000</v>
      </c>
      <c r="F31" s="8">
        <v>51600</v>
      </c>
      <c r="G31" s="8">
        <v>34600</v>
      </c>
      <c r="H31" s="8">
        <v>34190.959999999999</v>
      </c>
      <c r="I31" s="9">
        <f t="shared" si="8"/>
        <v>66.261550387596898</v>
      </c>
      <c r="J31" s="9">
        <f t="shared" si="2"/>
        <v>98.817803468208083</v>
      </c>
      <c r="K31" s="9">
        <f t="shared" si="3"/>
        <v>-409.04000000000087</v>
      </c>
    </row>
    <row r="32" spans="1:15" ht="45" x14ac:dyDescent="0.25">
      <c r="A32" s="6">
        <v>0</v>
      </c>
      <c r="B32" s="11" t="s">
        <v>4</v>
      </c>
      <c r="C32" s="11" t="s">
        <v>44</v>
      </c>
      <c r="D32" s="7" t="s">
        <v>45</v>
      </c>
      <c r="E32" s="8">
        <v>1659000</v>
      </c>
      <c r="F32" s="8">
        <v>1650900</v>
      </c>
      <c r="G32" s="8">
        <v>827170</v>
      </c>
      <c r="H32" s="8">
        <v>862166.67</v>
      </c>
      <c r="I32" s="9">
        <f t="shared" si="8"/>
        <v>52.22403961475559</v>
      </c>
      <c r="J32" s="9">
        <f t="shared" si="2"/>
        <v>104.23089207780747</v>
      </c>
      <c r="K32" s="9">
        <f t="shared" si="3"/>
        <v>34996.670000000042</v>
      </c>
      <c r="M32" s="2"/>
      <c r="N32" s="2"/>
      <c r="O32" s="2"/>
    </row>
    <row r="33" spans="1:13" x14ac:dyDescent="0.25">
      <c r="A33" s="6">
        <v>0</v>
      </c>
      <c r="B33" s="11" t="s">
        <v>4</v>
      </c>
      <c r="C33" s="11" t="s">
        <v>46</v>
      </c>
      <c r="D33" s="7" t="s">
        <v>47</v>
      </c>
      <c r="E33" s="8">
        <v>8040960</v>
      </c>
      <c r="F33" s="8">
        <v>8024960</v>
      </c>
      <c r="G33" s="8">
        <v>4004360</v>
      </c>
      <c r="H33" s="8">
        <v>4324579.49</v>
      </c>
      <c r="I33" s="9">
        <f t="shared" si="8"/>
        <v>53.88910960303852</v>
      </c>
      <c r="J33" s="9">
        <f t="shared" si="2"/>
        <v>107.99677076986085</v>
      </c>
      <c r="K33" s="9">
        <f t="shared" si="3"/>
        <v>320219.49000000022</v>
      </c>
      <c r="M33" s="2"/>
    </row>
    <row r="34" spans="1:13" x14ac:dyDescent="0.25">
      <c r="A34" s="6">
        <v>0</v>
      </c>
      <c r="B34" s="11" t="s">
        <v>4</v>
      </c>
      <c r="C34" s="11" t="s">
        <v>48</v>
      </c>
      <c r="D34" s="7" t="s">
        <v>49</v>
      </c>
      <c r="E34" s="8">
        <v>13857490</v>
      </c>
      <c r="F34" s="8">
        <v>13857490</v>
      </c>
      <c r="G34" s="8">
        <v>6970935</v>
      </c>
      <c r="H34" s="8">
        <v>8009848.6500000004</v>
      </c>
      <c r="I34" s="9">
        <f t="shared" si="8"/>
        <v>57.801583475795404</v>
      </c>
      <c r="J34" s="9">
        <f t="shared" si="2"/>
        <v>114.90350505348279</v>
      </c>
      <c r="K34" s="9">
        <f t="shared" si="3"/>
        <v>1038913.6500000004</v>
      </c>
      <c r="M34" s="2"/>
    </row>
    <row r="35" spans="1:13" x14ac:dyDescent="0.25">
      <c r="A35" s="6">
        <v>0</v>
      </c>
      <c r="B35" s="11" t="s">
        <v>4</v>
      </c>
      <c r="C35" s="11" t="s">
        <v>50</v>
      </c>
      <c r="D35" s="7" t="s">
        <v>51</v>
      </c>
      <c r="E35" s="8">
        <v>890200</v>
      </c>
      <c r="F35" s="8">
        <v>831400</v>
      </c>
      <c r="G35" s="8">
        <v>30700</v>
      </c>
      <c r="H35" s="8">
        <v>30255.57</v>
      </c>
      <c r="I35" s="9">
        <f t="shared" si="8"/>
        <v>3.6391111378397878</v>
      </c>
      <c r="J35" s="9">
        <f t="shared" si="2"/>
        <v>98.55234527687297</v>
      </c>
      <c r="K35" s="9">
        <f t="shared" si="3"/>
        <v>-444.43000000000029</v>
      </c>
      <c r="M35" s="2"/>
    </row>
    <row r="36" spans="1:13" x14ac:dyDescent="0.25">
      <c r="A36" s="6">
        <v>0</v>
      </c>
      <c r="B36" s="11" t="s">
        <v>4</v>
      </c>
      <c r="C36" s="11" t="s">
        <v>52</v>
      </c>
      <c r="D36" s="7" t="s">
        <v>53</v>
      </c>
      <c r="E36" s="8">
        <v>920800</v>
      </c>
      <c r="F36" s="8">
        <v>1416350</v>
      </c>
      <c r="G36" s="8">
        <v>823550</v>
      </c>
      <c r="H36" s="8">
        <v>790010.33</v>
      </c>
      <c r="I36" s="9">
        <f t="shared" si="8"/>
        <v>55.777903060684153</v>
      </c>
      <c r="J36" s="9">
        <f t="shared" si="2"/>
        <v>95.927427600024288</v>
      </c>
      <c r="K36" s="9">
        <f t="shared" si="3"/>
        <v>-33539.670000000042</v>
      </c>
    </row>
    <row r="37" spans="1:13" x14ac:dyDescent="0.25">
      <c r="A37" s="6">
        <v>0</v>
      </c>
      <c r="B37" s="11" t="s">
        <v>4</v>
      </c>
      <c r="C37" s="11" t="s">
        <v>54</v>
      </c>
      <c r="D37" s="7" t="s">
        <v>55</v>
      </c>
      <c r="E37" s="8">
        <v>25000</v>
      </c>
      <c r="F37" s="8">
        <v>6250</v>
      </c>
      <c r="G37" s="8">
        <v>6250</v>
      </c>
      <c r="H37" s="8">
        <v>18750</v>
      </c>
      <c r="I37" s="9">
        <f t="shared" si="8"/>
        <v>300</v>
      </c>
      <c r="J37" s="9">
        <f t="shared" si="2"/>
        <v>300</v>
      </c>
      <c r="K37" s="9">
        <f t="shared" si="3"/>
        <v>12500</v>
      </c>
    </row>
    <row r="38" spans="1:13" x14ac:dyDescent="0.25">
      <c r="A38" s="6">
        <v>1</v>
      </c>
      <c r="B38" s="11" t="s">
        <v>4</v>
      </c>
      <c r="C38" s="11" t="s">
        <v>56</v>
      </c>
      <c r="D38" s="7" t="s">
        <v>57</v>
      </c>
      <c r="E38" s="8">
        <f>SUM(E39:E41)</f>
        <v>12685500</v>
      </c>
      <c r="F38" s="30">
        <f>SUM(F39:F41)</f>
        <v>14185500</v>
      </c>
      <c r="G38" s="8">
        <f>SUM(G39:G41)</f>
        <v>7241410</v>
      </c>
      <c r="H38" s="8">
        <f>SUM(H39:H41)</f>
        <v>7926163.1900000004</v>
      </c>
      <c r="I38" s="9">
        <f t="shared" si="8"/>
        <v>55.875106199992949</v>
      </c>
      <c r="J38" s="9">
        <f t="shared" si="2"/>
        <v>109.45607540520423</v>
      </c>
      <c r="K38" s="9">
        <f t="shared" si="3"/>
        <v>684753.19000000041</v>
      </c>
    </row>
    <row r="39" spans="1:13" x14ac:dyDescent="0.25">
      <c r="A39" s="6">
        <v>0</v>
      </c>
      <c r="B39" s="11" t="s">
        <v>4</v>
      </c>
      <c r="C39" s="11" t="s">
        <v>58</v>
      </c>
      <c r="D39" s="7" t="s">
        <v>59</v>
      </c>
      <c r="E39" s="8">
        <v>700000</v>
      </c>
      <c r="F39" s="8">
        <v>398000</v>
      </c>
      <c r="G39" s="8">
        <v>173750</v>
      </c>
      <c r="H39" s="8">
        <v>157174.99</v>
      </c>
      <c r="I39" s="9">
        <f t="shared" si="8"/>
        <v>39.491203517587934</v>
      </c>
      <c r="J39" s="9">
        <f t="shared" si="2"/>
        <v>90.460425899280565</v>
      </c>
      <c r="K39" s="9">
        <f t="shared" si="3"/>
        <v>-16575.010000000009</v>
      </c>
    </row>
    <row r="40" spans="1:13" x14ac:dyDescent="0.25">
      <c r="A40" s="6">
        <v>0</v>
      </c>
      <c r="B40" s="11" t="s">
        <v>4</v>
      </c>
      <c r="C40" s="11" t="s">
        <v>60</v>
      </c>
      <c r="D40" s="7" t="s">
        <v>61</v>
      </c>
      <c r="E40" s="8">
        <v>3070000</v>
      </c>
      <c r="F40" s="8">
        <v>4622000</v>
      </c>
      <c r="G40" s="8">
        <v>2828300</v>
      </c>
      <c r="H40" s="8">
        <v>2811819.01</v>
      </c>
      <c r="I40" s="9">
        <f t="shared" si="8"/>
        <v>60.835547598442233</v>
      </c>
      <c r="J40" s="9">
        <f t="shared" si="2"/>
        <v>99.417282820068593</v>
      </c>
      <c r="K40" s="9">
        <f t="shared" si="3"/>
        <v>-16480.990000000224</v>
      </c>
    </row>
    <row r="41" spans="1:13" ht="75" x14ac:dyDescent="0.25">
      <c r="A41" s="6">
        <v>0</v>
      </c>
      <c r="B41" s="11" t="s">
        <v>4</v>
      </c>
      <c r="C41" s="11" t="s">
        <v>62</v>
      </c>
      <c r="D41" s="7" t="s">
        <v>63</v>
      </c>
      <c r="E41" s="8">
        <v>8915500</v>
      </c>
      <c r="F41" s="8">
        <v>9165500</v>
      </c>
      <c r="G41" s="8">
        <v>4239360</v>
      </c>
      <c r="H41" s="8">
        <v>4957169.1900000004</v>
      </c>
      <c r="I41" s="9">
        <f t="shared" si="8"/>
        <v>54.085092902733081</v>
      </c>
      <c r="J41" s="9">
        <f t="shared" si="2"/>
        <v>116.9320178045743</v>
      </c>
      <c r="K41" s="9">
        <f t="shared" si="3"/>
        <v>717809.19000000041</v>
      </c>
    </row>
    <row r="42" spans="1:13" x14ac:dyDescent="0.25">
      <c r="A42" s="6">
        <v>1</v>
      </c>
      <c r="B42" s="11" t="s">
        <v>4</v>
      </c>
      <c r="C42" s="11" t="s">
        <v>64</v>
      </c>
      <c r="D42" s="7" t="s">
        <v>65</v>
      </c>
      <c r="E42" s="30">
        <f>E43+E45+E51+E54+E55+E49</f>
        <v>208200</v>
      </c>
      <c r="F42" s="30">
        <f t="shared" ref="F42:H42" si="9">F43+F45+F51+F54+F55+F49</f>
        <v>208200</v>
      </c>
      <c r="G42" s="30">
        <f t="shared" si="9"/>
        <v>100250</v>
      </c>
      <c r="H42" s="30">
        <f t="shared" si="9"/>
        <v>594126.64</v>
      </c>
      <c r="I42" s="9">
        <f t="shared" si="8"/>
        <v>285.36341978866477</v>
      </c>
      <c r="J42" s="9">
        <f t="shared" si="2"/>
        <v>592.64502743142145</v>
      </c>
      <c r="K42" s="9">
        <f t="shared" si="3"/>
        <v>493876.64</v>
      </c>
      <c r="M42" s="2"/>
    </row>
    <row r="43" spans="1:13" x14ac:dyDescent="0.25">
      <c r="A43" s="6">
        <v>1</v>
      </c>
      <c r="B43" s="11" t="s">
        <v>4</v>
      </c>
      <c r="C43" s="11" t="s">
        <v>66</v>
      </c>
      <c r="D43" s="7" t="s">
        <v>67</v>
      </c>
      <c r="E43" s="8">
        <f>E44</f>
        <v>1200</v>
      </c>
      <c r="F43" s="30">
        <f t="shared" ref="F43:H43" si="10">F44</f>
        <v>1200</v>
      </c>
      <c r="G43" s="30">
        <f t="shared" si="10"/>
        <v>0</v>
      </c>
      <c r="H43" s="30">
        <f t="shared" si="10"/>
        <v>680</v>
      </c>
      <c r="I43" s="9">
        <f t="shared" si="8"/>
        <v>56.666666666666664</v>
      </c>
      <c r="J43" s="9">
        <f t="shared" si="2"/>
        <v>0</v>
      </c>
      <c r="K43" s="9">
        <f t="shared" si="3"/>
        <v>680</v>
      </c>
    </row>
    <row r="44" spans="1:13" x14ac:dyDescent="0.25">
      <c r="A44" s="6">
        <v>0</v>
      </c>
      <c r="B44" s="11" t="s">
        <v>4</v>
      </c>
      <c r="C44" s="11" t="s">
        <v>68</v>
      </c>
      <c r="D44" s="7" t="s">
        <v>69</v>
      </c>
      <c r="E44" s="8">
        <v>1200</v>
      </c>
      <c r="F44" s="8">
        <v>1200</v>
      </c>
      <c r="G44" s="8">
        <v>0</v>
      </c>
      <c r="H44" s="8">
        <v>680</v>
      </c>
      <c r="I44" s="9">
        <f t="shared" si="8"/>
        <v>56.666666666666664</v>
      </c>
      <c r="J44" s="9">
        <f t="shared" ref="J44:J62" si="11">IF(G44=0,0,H44/G44*100)</f>
        <v>0</v>
      </c>
      <c r="K44" s="9">
        <f t="shared" ref="K44:K169" si="12">H44-G44</f>
        <v>680</v>
      </c>
    </row>
    <row r="45" spans="1:13" x14ac:dyDescent="0.25">
      <c r="A45" s="6">
        <v>1</v>
      </c>
      <c r="B45" s="11" t="s">
        <v>4</v>
      </c>
      <c r="C45" s="11" t="s">
        <v>70</v>
      </c>
      <c r="D45" s="7" t="s">
        <v>71</v>
      </c>
      <c r="E45" s="30">
        <f>E47+E48+E46</f>
        <v>185000</v>
      </c>
      <c r="F45" s="30">
        <f t="shared" ref="F45:H45" si="13">F47+F48+F46</f>
        <v>191200</v>
      </c>
      <c r="G45" s="30">
        <f t="shared" si="13"/>
        <v>97100</v>
      </c>
      <c r="H45" s="30">
        <f t="shared" si="13"/>
        <v>208122.08</v>
      </c>
      <c r="I45" s="9">
        <f>IF(F45=0,0,H45/F45*100)</f>
        <v>108.85046025104602</v>
      </c>
      <c r="J45" s="9">
        <f>IF(G45=0,0,H45/G45*100)</f>
        <v>214.33787847579816</v>
      </c>
      <c r="K45" s="9">
        <f>H45-G45</f>
        <v>111022.07999999999</v>
      </c>
    </row>
    <row r="46" spans="1:13" ht="45" x14ac:dyDescent="0.25">
      <c r="A46" s="6"/>
      <c r="B46" s="11" t="s">
        <v>178</v>
      </c>
      <c r="C46" s="11" t="s">
        <v>212</v>
      </c>
      <c r="D46" s="7" t="s">
        <v>211</v>
      </c>
      <c r="E46" s="42">
        <v>0</v>
      </c>
      <c r="F46" s="42">
        <v>0</v>
      </c>
      <c r="G46" s="42">
        <v>0</v>
      </c>
      <c r="H46" s="42">
        <v>910</v>
      </c>
      <c r="I46" s="9">
        <f t="shared" ref="I46" si="14">IF(F46=0,0,H46/F46*100)</f>
        <v>0</v>
      </c>
      <c r="J46" s="21">
        <f t="shared" ref="J46" si="15">IF(G46=0,0,H46/G46*100)</f>
        <v>0</v>
      </c>
      <c r="K46" s="9">
        <f t="shared" ref="K46" si="16">H46-G46</f>
        <v>910</v>
      </c>
    </row>
    <row r="47" spans="1:13" x14ac:dyDescent="0.25">
      <c r="A47" s="6">
        <v>0</v>
      </c>
      <c r="B47" s="11" t="s">
        <v>4</v>
      </c>
      <c r="C47" s="11" t="s">
        <v>72</v>
      </c>
      <c r="D47" s="7" t="s">
        <v>73</v>
      </c>
      <c r="E47" s="42">
        <v>65000</v>
      </c>
      <c r="F47" s="42">
        <v>77700</v>
      </c>
      <c r="G47" s="42">
        <v>43700</v>
      </c>
      <c r="H47" s="42">
        <v>145631.07999999999</v>
      </c>
      <c r="I47" s="9">
        <f t="shared" si="8"/>
        <v>187.42738738738737</v>
      </c>
      <c r="J47" s="21">
        <f t="shared" si="11"/>
        <v>333.2518993135011</v>
      </c>
      <c r="K47" s="9">
        <f t="shared" si="12"/>
        <v>101931.07999999999</v>
      </c>
    </row>
    <row r="48" spans="1:13" ht="30" x14ac:dyDescent="0.25">
      <c r="A48" s="6">
        <v>0</v>
      </c>
      <c r="B48" s="11" t="s">
        <v>4</v>
      </c>
      <c r="C48" s="11" t="s">
        <v>74</v>
      </c>
      <c r="D48" s="7" t="s">
        <v>75</v>
      </c>
      <c r="E48" s="42">
        <v>120000</v>
      </c>
      <c r="F48" s="42">
        <v>113500</v>
      </c>
      <c r="G48" s="42">
        <v>53400</v>
      </c>
      <c r="H48" s="42">
        <v>61581</v>
      </c>
      <c r="I48" s="9">
        <f>IF(F48=0,0,H48/F48*100)</f>
        <v>54.256387665198233</v>
      </c>
      <c r="J48" s="21">
        <f t="shared" si="11"/>
        <v>115.32022471910113</v>
      </c>
      <c r="K48" s="9">
        <f t="shared" si="12"/>
        <v>8181</v>
      </c>
    </row>
    <row r="49" spans="1:11" ht="45" x14ac:dyDescent="0.25">
      <c r="A49" s="6">
        <v>1</v>
      </c>
      <c r="B49" s="11">
        <v>450200000</v>
      </c>
      <c r="C49" s="11">
        <v>22080000</v>
      </c>
      <c r="D49" s="7" t="s">
        <v>195</v>
      </c>
      <c r="E49" s="44">
        <f>E50</f>
        <v>14000</v>
      </c>
      <c r="F49" s="44">
        <f t="shared" ref="F49:H49" si="17">F50</f>
        <v>7800</v>
      </c>
      <c r="G49" s="44">
        <f t="shared" si="17"/>
        <v>0</v>
      </c>
      <c r="H49" s="44">
        <f t="shared" si="17"/>
        <v>0</v>
      </c>
      <c r="I49" s="9">
        <f t="shared" ref="I49:I50" si="18">IF(F49=0,0,H49/F49*100)</f>
        <v>0</v>
      </c>
      <c r="J49" s="21">
        <f t="shared" ref="J49:J50" si="19">IF(G49=0,0,H49/G49*100)</f>
        <v>0</v>
      </c>
      <c r="K49" s="9">
        <f t="shared" ref="K49:K50" si="20">H49-G49</f>
        <v>0</v>
      </c>
    </row>
    <row r="50" spans="1:11" ht="45" x14ac:dyDescent="0.25">
      <c r="A50" s="6">
        <v>0</v>
      </c>
      <c r="B50" s="11">
        <v>450200000</v>
      </c>
      <c r="C50" s="11">
        <v>22080400</v>
      </c>
      <c r="D50" s="7" t="s">
        <v>196</v>
      </c>
      <c r="E50" s="42">
        <v>14000</v>
      </c>
      <c r="F50" s="42">
        <v>7800</v>
      </c>
      <c r="G50" s="42">
        <v>0</v>
      </c>
      <c r="H50" s="42">
        <v>0</v>
      </c>
      <c r="I50" s="9">
        <f t="shared" si="18"/>
        <v>0</v>
      </c>
      <c r="J50" s="21">
        <f t="shared" si="19"/>
        <v>0</v>
      </c>
      <c r="K50" s="9">
        <f t="shared" si="20"/>
        <v>0</v>
      </c>
    </row>
    <row r="51" spans="1:11" x14ac:dyDescent="0.25">
      <c r="A51" s="6">
        <v>1</v>
      </c>
      <c r="B51" s="11" t="s">
        <v>4</v>
      </c>
      <c r="C51" s="11" t="s">
        <v>76</v>
      </c>
      <c r="D51" s="7" t="s">
        <v>77</v>
      </c>
      <c r="E51" s="8">
        <f>E52+E53</f>
        <v>8000</v>
      </c>
      <c r="F51" s="30">
        <f>F52+F53</f>
        <v>8000</v>
      </c>
      <c r="G51" s="8">
        <f>G52+G53</f>
        <v>3150</v>
      </c>
      <c r="H51" s="8">
        <f>H52+H53</f>
        <v>14407.82</v>
      </c>
      <c r="I51" s="9">
        <f t="shared" si="8"/>
        <v>180.09774999999999</v>
      </c>
      <c r="J51" s="21">
        <f t="shared" si="11"/>
        <v>457.39111111111112</v>
      </c>
      <c r="K51" s="9">
        <f t="shared" si="12"/>
        <v>11257.82</v>
      </c>
    </row>
    <row r="52" spans="1:11" ht="45" x14ac:dyDescent="0.25">
      <c r="A52" s="6">
        <v>0</v>
      </c>
      <c r="B52" s="11" t="s">
        <v>4</v>
      </c>
      <c r="C52" s="11" t="s">
        <v>78</v>
      </c>
      <c r="D52" s="7" t="s">
        <v>79</v>
      </c>
      <c r="E52" s="8">
        <v>300</v>
      </c>
      <c r="F52" s="8">
        <v>300</v>
      </c>
      <c r="G52" s="8">
        <v>150</v>
      </c>
      <c r="H52" s="8">
        <v>571.6</v>
      </c>
      <c r="I52" s="9">
        <f t="shared" si="8"/>
        <v>190.53333333333333</v>
      </c>
      <c r="J52" s="21">
        <f t="shared" si="11"/>
        <v>381.06666666666666</v>
      </c>
      <c r="K52" s="9">
        <f t="shared" si="12"/>
        <v>421.6</v>
      </c>
    </row>
    <row r="53" spans="1:11" ht="45" x14ac:dyDescent="0.25">
      <c r="A53" s="6">
        <v>0</v>
      </c>
      <c r="B53" s="11" t="s">
        <v>4</v>
      </c>
      <c r="C53" s="11" t="s">
        <v>80</v>
      </c>
      <c r="D53" s="7" t="s">
        <v>81</v>
      </c>
      <c r="E53" s="8">
        <v>7700</v>
      </c>
      <c r="F53" s="8">
        <v>7700</v>
      </c>
      <c r="G53" s="8">
        <v>3000</v>
      </c>
      <c r="H53" s="8">
        <v>13836.22</v>
      </c>
      <c r="I53" s="21">
        <f t="shared" si="8"/>
        <v>179.69116883116882</v>
      </c>
      <c r="J53" s="21">
        <f t="shared" si="11"/>
        <v>461.20733333333328</v>
      </c>
      <c r="K53" s="9">
        <f t="shared" si="12"/>
        <v>10836.22</v>
      </c>
    </row>
    <row r="54" spans="1:11" ht="75" x14ac:dyDescent="0.25">
      <c r="A54" s="6">
        <v>1</v>
      </c>
      <c r="B54" s="11" t="s">
        <v>4</v>
      </c>
      <c r="C54" s="11" t="s">
        <v>82</v>
      </c>
      <c r="D54" s="7" t="s">
        <v>83</v>
      </c>
      <c r="E54" s="8">
        <v>0</v>
      </c>
      <c r="F54" s="30">
        <v>0</v>
      </c>
      <c r="G54" s="8">
        <v>0</v>
      </c>
      <c r="H54" s="8">
        <v>11574.43</v>
      </c>
      <c r="I54" s="21">
        <f t="shared" si="8"/>
        <v>0</v>
      </c>
      <c r="J54" s="21">
        <f t="shared" si="11"/>
        <v>0</v>
      </c>
      <c r="K54" s="9">
        <f t="shared" si="12"/>
        <v>11574.43</v>
      </c>
    </row>
    <row r="55" spans="1:11" x14ac:dyDescent="0.25">
      <c r="A55" s="6">
        <v>1</v>
      </c>
      <c r="B55" s="11" t="s">
        <v>4</v>
      </c>
      <c r="C55" s="11" t="s">
        <v>84</v>
      </c>
      <c r="D55" s="7" t="s">
        <v>67</v>
      </c>
      <c r="E55" s="8">
        <v>0</v>
      </c>
      <c r="F55" s="30">
        <f>F56</f>
        <v>0</v>
      </c>
      <c r="G55" s="8">
        <f>G56</f>
        <v>0</v>
      </c>
      <c r="H55" s="8">
        <f>H56</f>
        <v>359342.31</v>
      </c>
      <c r="I55" s="21">
        <f t="shared" si="8"/>
        <v>0</v>
      </c>
      <c r="J55" s="21">
        <f t="shared" si="11"/>
        <v>0</v>
      </c>
      <c r="K55" s="9">
        <f t="shared" si="12"/>
        <v>359342.31</v>
      </c>
    </row>
    <row r="56" spans="1:11" x14ac:dyDescent="0.25">
      <c r="A56" s="6">
        <v>0</v>
      </c>
      <c r="B56" s="11" t="s">
        <v>4</v>
      </c>
      <c r="C56" s="11" t="s">
        <v>85</v>
      </c>
      <c r="D56" s="7" t="s">
        <v>67</v>
      </c>
      <c r="E56" s="8">
        <v>0</v>
      </c>
      <c r="F56" s="8">
        <v>0</v>
      </c>
      <c r="G56" s="8">
        <v>0</v>
      </c>
      <c r="H56" s="8">
        <v>359342.31</v>
      </c>
      <c r="I56" s="21">
        <f t="shared" si="8"/>
        <v>0</v>
      </c>
      <c r="J56" s="21">
        <f t="shared" si="11"/>
        <v>0</v>
      </c>
      <c r="K56" s="9">
        <f t="shared" si="12"/>
        <v>359342.31</v>
      </c>
    </row>
    <row r="57" spans="1:11" x14ac:dyDescent="0.25">
      <c r="A57" s="6">
        <v>1</v>
      </c>
      <c r="B57" s="11" t="s">
        <v>4</v>
      </c>
      <c r="C57" s="11" t="s">
        <v>86</v>
      </c>
      <c r="D57" s="7" t="s">
        <v>87</v>
      </c>
      <c r="E57" s="30">
        <f>E58+E60</f>
        <v>38839835</v>
      </c>
      <c r="F57" s="30">
        <f t="shared" ref="F57:H57" si="21">F58+F60</f>
        <v>39698890.799999997</v>
      </c>
      <c r="G57" s="30">
        <f t="shared" si="21"/>
        <v>23250823.800000001</v>
      </c>
      <c r="H57" s="30">
        <f t="shared" si="21"/>
        <v>23193747.800000001</v>
      </c>
      <c r="I57" s="21">
        <f t="shared" si="8"/>
        <v>58.424170883887768</v>
      </c>
      <c r="J57" s="21">
        <f t="shared" si="11"/>
        <v>99.75452052584906</v>
      </c>
      <c r="K57" s="9">
        <f t="shared" si="12"/>
        <v>-57076</v>
      </c>
    </row>
    <row r="58" spans="1:11" ht="30" x14ac:dyDescent="0.25">
      <c r="A58" s="6">
        <v>1</v>
      </c>
      <c r="B58" s="11" t="s">
        <v>4</v>
      </c>
      <c r="C58" s="11" t="s">
        <v>88</v>
      </c>
      <c r="D58" s="7" t="s">
        <v>89</v>
      </c>
      <c r="E58" s="8">
        <f>E59</f>
        <v>29730700</v>
      </c>
      <c r="F58" s="30">
        <f>F59</f>
        <v>29537500</v>
      </c>
      <c r="G58" s="8">
        <f>G59</f>
        <v>17417000</v>
      </c>
      <c r="H58" s="8">
        <f>H59</f>
        <v>17417000</v>
      </c>
      <c r="I58" s="21">
        <f t="shared" si="8"/>
        <v>58.965721540414727</v>
      </c>
      <c r="J58" s="21">
        <f t="shared" si="11"/>
        <v>100</v>
      </c>
      <c r="K58" s="9">
        <f t="shared" si="12"/>
        <v>0</v>
      </c>
    </row>
    <row r="59" spans="1:11" ht="30" x14ac:dyDescent="0.25">
      <c r="A59" s="6">
        <v>0</v>
      </c>
      <c r="B59" s="11" t="s">
        <v>4</v>
      </c>
      <c r="C59" s="11" t="s">
        <v>90</v>
      </c>
      <c r="D59" s="7" t="s">
        <v>91</v>
      </c>
      <c r="E59" s="8">
        <v>29730700</v>
      </c>
      <c r="F59" s="8">
        <v>29537500</v>
      </c>
      <c r="G59" s="8">
        <v>17417000</v>
      </c>
      <c r="H59" s="8">
        <v>17417000</v>
      </c>
      <c r="I59" s="21">
        <f t="shared" si="8"/>
        <v>58.965721540414727</v>
      </c>
      <c r="J59" s="21">
        <f t="shared" si="11"/>
        <v>100</v>
      </c>
      <c r="K59" s="9">
        <f t="shared" si="12"/>
        <v>0</v>
      </c>
    </row>
    <row r="60" spans="1:11" ht="30" x14ac:dyDescent="0.25">
      <c r="A60" s="6">
        <v>1</v>
      </c>
      <c r="B60" s="11" t="s">
        <v>4</v>
      </c>
      <c r="C60" s="11" t="s">
        <v>92</v>
      </c>
      <c r="D60" s="7" t="s">
        <v>93</v>
      </c>
      <c r="E60" s="30">
        <f>E61+E62</f>
        <v>9109135</v>
      </c>
      <c r="F60" s="30">
        <f t="shared" ref="F60:H60" si="22">F61+F62</f>
        <v>10161390.800000001</v>
      </c>
      <c r="G60" s="30">
        <f t="shared" si="22"/>
        <v>5833823.7999999998</v>
      </c>
      <c r="H60" s="30">
        <f t="shared" si="22"/>
        <v>5776747.7999999998</v>
      </c>
      <c r="I60" s="21">
        <f t="shared" si="8"/>
        <v>56.849971757803075</v>
      </c>
      <c r="J60" s="21">
        <f t="shared" si="11"/>
        <v>99.021636546513463</v>
      </c>
      <c r="K60" s="9">
        <f t="shared" si="12"/>
        <v>-57076</v>
      </c>
    </row>
    <row r="61" spans="1:11" ht="90" x14ac:dyDescent="0.25">
      <c r="A61" s="6">
        <v>0</v>
      </c>
      <c r="B61" s="11" t="s">
        <v>4</v>
      </c>
      <c r="C61" s="11" t="s">
        <v>94</v>
      </c>
      <c r="D61" s="7" t="s">
        <v>95</v>
      </c>
      <c r="E61" s="63">
        <v>0</v>
      </c>
      <c r="F61" s="63">
        <v>774478.8</v>
      </c>
      <c r="G61" s="63">
        <v>273445.8</v>
      </c>
      <c r="H61" s="63">
        <v>273445.8</v>
      </c>
      <c r="I61" s="21">
        <f t="shared" si="8"/>
        <v>35.307073608728864</v>
      </c>
      <c r="J61" s="21">
        <f t="shared" si="11"/>
        <v>100</v>
      </c>
      <c r="K61" s="9">
        <f t="shared" si="12"/>
        <v>0</v>
      </c>
    </row>
    <row r="62" spans="1:11" ht="15.75" thickBot="1" x14ac:dyDescent="0.3">
      <c r="A62" s="6">
        <v>0</v>
      </c>
      <c r="B62" s="14" t="s">
        <v>4</v>
      </c>
      <c r="C62" s="14" t="s">
        <v>96</v>
      </c>
      <c r="D62" s="15" t="s">
        <v>97</v>
      </c>
      <c r="E62" s="63">
        <v>9109135</v>
      </c>
      <c r="F62" s="63">
        <v>9386912</v>
      </c>
      <c r="G62" s="63">
        <v>5560378</v>
      </c>
      <c r="H62" s="63">
        <v>5503302</v>
      </c>
      <c r="I62" s="21">
        <f t="shared" si="8"/>
        <v>58.627395249896871</v>
      </c>
      <c r="J62" s="22">
        <f t="shared" si="11"/>
        <v>98.973523023075046</v>
      </c>
      <c r="K62" s="16">
        <f t="shared" si="12"/>
        <v>-57076</v>
      </c>
    </row>
    <row r="63" spans="1:11" ht="31.15" customHeight="1" thickBot="1" x14ac:dyDescent="0.3">
      <c r="A63" s="13">
        <v>1</v>
      </c>
      <c r="B63" s="52" t="s">
        <v>177</v>
      </c>
      <c r="C63" s="52"/>
      <c r="D63" s="53" t="s">
        <v>177</v>
      </c>
      <c r="E63" s="52">
        <f>E9+E42</f>
        <v>245816611</v>
      </c>
      <c r="F63" s="54">
        <f>F9+F42</f>
        <v>242208935</v>
      </c>
      <c r="G63" s="54">
        <f>G9+G42</f>
        <v>115507437</v>
      </c>
      <c r="H63" s="54">
        <f>H9+H42</f>
        <v>121751819.38999999</v>
      </c>
      <c r="I63" s="56">
        <f t="shared" si="8"/>
        <v>50.267270028663468</v>
      </c>
      <c r="J63" s="54">
        <f t="shared" ref="J63" si="23">IF(G63=0,0,H63/G63*100)</f>
        <v>105.40604358661338</v>
      </c>
      <c r="K63" s="54">
        <f t="shared" ref="K63" si="24">H63-G63</f>
        <v>6244382.3899999857</v>
      </c>
    </row>
    <row r="64" spans="1:11" ht="15.75" thickBot="1" x14ac:dyDescent="0.3">
      <c r="A64" s="13"/>
      <c r="B64" s="97" t="s">
        <v>176</v>
      </c>
      <c r="C64" s="98"/>
      <c r="D64" s="99"/>
      <c r="E64" s="54">
        <f>E9+E42+E57</f>
        <v>284656446</v>
      </c>
      <c r="F64" s="54">
        <f>F9+F42+F57</f>
        <v>281907825.80000001</v>
      </c>
      <c r="G64" s="55">
        <f>G9+G42+G57</f>
        <v>138758260.80000001</v>
      </c>
      <c r="H64" s="54">
        <f>H9+H42+H57</f>
        <v>144945567.19</v>
      </c>
      <c r="I64" s="54">
        <f>IF(F64=0,0,H64/F64*100)</f>
        <v>51.415943058222112</v>
      </c>
      <c r="J64" s="54">
        <f>IF(G64=0,0,H64/G64*100)</f>
        <v>104.45905444067081</v>
      </c>
      <c r="K64" s="54">
        <f>H64-G64</f>
        <v>6187306.3899999857</v>
      </c>
    </row>
    <row r="65" spans="1:11" x14ac:dyDescent="0.25">
      <c r="A65" s="24">
        <v>1</v>
      </c>
      <c r="B65" s="34">
        <v>450200000</v>
      </c>
      <c r="C65" s="35">
        <v>10000000</v>
      </c>
      <c r="D65" s="7" t="s">
        <v>6</v>
      </c>
      <c r="E65" s="21">
        <f>E66</f>
        <v>2317000</v>
      </c>
      <c r="F65" s="21">
        <f>F66</f>
        <v>2317000</v>
      </c>
      <c r="G65" s="21">
        <f>G66</f>
        <v>1158500</v>
      </c>
      <c r="H65" s="21">
        <f>H66</f>
        <v>1181251.95</v>
      </c>
      <c r="I65" s="21">
        <f t="shared" si="8"/>
        <v>50.98195727233491</v>
      </c>
      <c r="J65" s="21">
        <f t="shared" ref="J65:J80" si="25">IF(G65=0,0,H65/G65*100)</f>
        <v>101.96391454466982</v>
      </c>
      <c r="K65" s="9">
        <f t="shared" ref="K65:K80" si="26">H65-G65</f>
        <v>22751.949999999953</v>
      </c>
    </row>
    <row r="66" spans="1:11" x14ac:dyDescent="0.25">
      <c r="A66" s="24">
        <v>1</v>
      </c>
      <c r="B66" s="34">
        <v>450200000</v>
      </c>
      <c r="C66" s="35">
        <v>19010000</v>
      </c>
      <c r="D66" s="7" t="s">
        <v>133</v>
      </c>
      <c r="E66" s="21">
        <f>E67+E68</f>
        <v>2317000</v>
      </c>
      <c r="F66" s="21">
        <f>F67+F68</f>
        <v>2317000</v>
      </c>
      <c r="G66" s="21">
        <f>G67+G68</f>
        <v>1158500</v>
      </c>
      <c r="H66" s="21">
        <f>H67+H68</f>
        <v>1181251.95</v>
      </c>
      <c r="I66" s="21">
        <f t="shared" si="8"/>
        <v>50.98195727233491</v>
      </c>
      <c r="J66" s="21">
        <f t="shared" si="25"/>
        <v>101.96391454466982</v>
      </c>
      <c r="K66" s="9">
        <f t="shared" si="26"/>
        <v>22751.949999999953</v>
      </c>
    </row>
    <row r="67" spans="1:11" ht="60" x14ac:dyDescent="0.25">
      <c r="A67" s="24">
        <v>0</v>
      </c>
      <c r="B67" s="34">
        <v>450200000</v>
      </c>
      <c r="C67" s="34">
        <v>19010100</v>
      </c>
      <c r="D67" s="7" t="s">
        <v>134</v>
      </c>
      <c r="E67" s="8">
        <v>2227000</v>
      </c>
      <c r="F67" s="8">
        <v>2227000</v>
      </c>
      <c r="G67" s="8">
        <v>1113500</v>
      </c>
      <c r="H67" s="8">
        <v>1120281.98</v>
      </c>
      <c r="I67" s="21">
        <f t="shared" si="8"/>
        <v>50.304534351145037</v>
      </c>
      <c r="J67" s="21">
        <f t="shared" si="25"/>
        <v>100.60906870229007</v>
      </c>
      <c r="K67" s="9">
        <f t="shared" si="26"/>
        <v>6781.9799999999814</v>
      </c>
    </row>
    <row r="68" spans="1:11" ht="60" x14ac:dyDescent="0.25">
      <c r="A68" s="24">
        <v>0</v>
      </c>
      <c r="B68" s="34">
        <v>450200000</v>
      </c>
      <c r="C68" s="34">
        <v>19010300</v>
      </c>
      <c r="D68" s="7" t="s">
        <v>135</v>
      </c>
      <c r="E68" s="8">
        <v>90000</v>
      </c>
      <c r="F68" s="8">
        <v>90000</v>
      </c>
      <c r="G68" s="8">
        <v>45000</v>
      </c>
      <c r="H68" s="8">
        <v>60969.97</v>
      </c>
      <c r="I68" s="21">
        <f t="shared" si="8"/>
        <v>67.74441111111112</v>
      </c>
      <c r="J68" s="21">
        <f t="shared" si="25"/>
        <v>135.48882222222224</v>
      </c>
      <c r="K68" s="9">
        <f t="shared" si="26"/>
        <v>15969.970000000001</v>
      </c>
    </row>
    <row r="69" spans="1:11" x14ac:dyDescent="0.25">
      <c r="A69" s="24">
        <v>1</v>
      </c>
      <c r="B69" s="34">
        <v>450200000</v>
      </c>
      <c r="C69" s="35">
        <v>20000000</v>
      </c>
      <c r="D69" s="7" t="s">
        <v>65</v>
      </c>
      <c r="E69" s="21">
        <f>E72</f>
        <v>1336200</v>
      </c>
      <c r="F69" s="21">
        <f t="shared" ref="F69:G69" si="27">F72</f>
        <v>1336200</v>
      </c>
      <c r="G69" s="21">
        <f t="shared" si="27"/>
        <v>668100</v>
      </c>
      <c r="H69" s="21">
        <f>H72+H70+H75</f>
        <v>1138853.7</v>
      </c>
      <c r="I69" s="21">
        <f t="shared" si="8"/>
        <v>85.230781320161654</v>
      </c>
      <c r="J69" s="21">
        <f t="shared" si="25"/>
        <v>170.46156264032331</v>
      </c>
      <c r="K69" s="9">
        <f t="shared" si="26"/>
        <v>470753.69999999995</v>
      </c>
    </row>
    <row r="70" spans="1:11" x14ac:dyDescent="0.25">
      <c r="A70" s="24">
        <v>1</v>
      </c>
      <c r="B70" s="34">
        <v>450200000</v>
      </c>
      <c r="C70" s="35">
        <v>24060000</v>
      </c>
      <c r="D70" s="7" t="s">
        <v>182</v>
      </c>
      <c r="E70" s="21">
        <v>0</v>
      </c>
      <c r="F70" s="21">
        <v>0</v>
      </c>
      <c r="G70" s="21">
        <v>0</v>
      </c>
      <c r="H70" s="21">
        <f>H71</f>
        <v>142644.84</v>
      </c>
      <c r="I70" s="21">
        <f t="shared" ref="I70:I71" si="28">IF(F70=0,0,H70/F70*100)</f>
        <v>0</v>
      </c>
      <c r="J70" s="21">
        <f t="shared" ref="J70:J71" si="29">IF(G70=0,0,H70/G70*100)</f>
        <v>0</v>
      </c>
      <c r="K70" s="9">
        <f t="shared" ref="K70:K71" si="30">H70-G70</f>
        <v>142644.84</v>
      </c>
    </row>
    <row r="71" spans="1:11" ht="60" x14ac:dyDescent="0.25">
      <c r="A71" s="24">
        <v>0</v>
      </c>
      <c r="B71" s="37">
        <v>450200000</v>
      </c>
      <c r="C71" s="37">
        <v>24062100</v>
      </c>
      <c r="D71" s="38" t="s">
        <v>183</v>
      </c>
      <c r="E71" s="39">
        <v>0</v>
      </c>
      <c r="F71" s="39">
        <v>0</v>
      </c>
      <c r="G71" s="39">
        <v>0</v>
      </c>
      <c r="H71" s="39">
        <v>142644.84</v>
      </c>
      <c r="I71" s="21">
        <f t="shared" si="28"/>
        <v>0</v>
      </c>
      <c r="J71" s="21">
        <f t="shared" si="29"/>
        <v>0</v>
      </c>
      <c r="K71" s="9">
        <f t="shared" si="30"/>
        <v>142644.84</v>
      </c>
    </row>
    <row r="72" spans="1:11" ht="30" x14ac:dyDescent="0.25">
      <c r="A72" s="24">
        <v>1</v>
      </c>
      <c r="B72" s="34">
        <v>450200000</v>
      </c>
      <c r="C72" s="35">
        <v>25010000</v>
      </c>
      <c r="D72" s="36" t="s">
        <v>136</v>
      </c>
      <c r="E72" s="30">
        <f>E73</f>
        <v>1336200</v>
      </c>
      <c r="F72" s="30">
        <f>F73</f>
        <v>1336200</v>
      </c>
      <c r="G72" s="30">
        <f>G73</f>
        <v>668100</v>
      </c>
      <c r="H72" s="30">
        <f>H73+H74</f>
        <v>57099.4</v>
      </c>
      <c r="I72" s="21">
        <f t="shared" si="8"/>
        <v>4.273267474928903</v>
      </c>
      <c r="J72" s="21">
        <f t="shared" si="25"/>
        <v>8.546534949857806</v>
      </c>
      <c r="K72" s="9">
        <f t="shared" si="26"/>
        <v>-611000.6</v>
      </c>
    </row>
    <row r="73" spans="1:11" ht="30" x14ac:dyDescent="0.25">
      <c r="A73" s="24">
        <v>0</v>
      </c>
      <c r="B73" s="34">
        <v>450200000</v>
      </c>
      <c r="C73" s="34">
        <v>25010100</v>
      </c>
      <c r="D73" s="7" t="s">
        <v>137</v>
      </c>
      <c r="E73" s="8">
        <v>1336200</v>
      </c>
      <c r="F73" s="8">
        <v>1336200</v>
      </c>
      <c r="G73" s="8">
        <v>668100</v>
      </c>
      <c r="H73" s="8">
        <v>4065.6</v>
      </c>
      <c r="I73" s="21">
        <f t="shared" si="8"/>
        <v>0.30426582846879208</v>
      </c>
      <c r="J73" s="21">
        <f t="shared" si="25"/>
        <v>0.60853165693758415</v>
      </c>
      <c r="K73" s="9">
        <f t="shared" si="26"/>
        <v>-664034.4</v>
      </c>
    </row>
    <row r="74" spans="1:11" ht="45" x14ac:dyDescent="0.25">
      <c r="A74" s="24">
        <v>0</v>
      </c>
      <c r="B74" s="43">
        <v>450200000</v>
      </c>
      <c r="C74" s="43">
        <v>25010400</v>
      </c>
      <c r="D74" s="7" t="s">
        <v>197</v>
      </c>
      <c r="E74" s="8">
        <v>0</v>
      </c>
      <c r="F74" s="8">
        <v>0</v>
      </c>
      <c r="G74" s="8">
        <v>0</v>
      </c>
      <c r="H74" s="8">
        <v>53033.8</v>
      </c>
      <c r="I74" s="21">
        <f t="shared" ref="I74" si="31">IF(F74=0,0,H74/F74*100)</f>
        <v>0</v>
      </c>
      <c r="J74" s="21">
        <f t="shared" ref="J74" si="32">IF(G74=0,0,H74/G74*100)</f>
        <v>0</v>
      </c>
      <c r="K74" s="9">
        <f t="shared" ref="K74" si="33">H74-G74</f>
        <v>53033.8</v>
      </c>
    </row>
    <row r="75" spans="1:11" x14ac:dyDescent="0.25">
      <c r="A75" s="40">
        <v>1</v>
      </c>
      <c r="B75" s="43" t="s">
        <v>178</v>
      </c>
      <c r="C75" s="35" t="s">
        <v>179</v>
      </c>
      <c r="D75" s="41" t="s">
        <v>184</v>
      </c>
      <c r="E75" s="44">
        <v>0</v>
      </c>
      <c r="F75" s="44">
        <v>0</v>
      </c>
      <c r="G75" s="44">
        <v>0</v>
      </c>
      <c r="H75" s="44">
        <f>H76+H77</f>
        <v>939109.46</v>
      </c>
      <c r="I75" s="21">
        <f t="shared" si="8"/>
        <v>0</v>
      </c>
      <c r="J75" s="21">
        <f t="shared" si="25"/>
        <v>0</v>
      </c>
      <c r="K75" s="9">
        <f t="shared" si="26"/>
        <v>939109.46</v>
      </c>
    </row>
    <row r="76" spans="1:11" x14ac:dyDescent="0.25">
      <c r="A76" s="40">
        <v>0</v>
      </c>
      <c r="B76" s="43" t="s">
        <v>178</v>
      </c>
      <c r="C76" s="43" t="s">
        <v>180</v>
      </c>
      <c r="D76" s="41" t="s">
        <v>185</v>
      </c>
      <c r="E76" s="42">
        <v>0</v>
      </c>
      <c r="F76" s="42">
        <v>0</v>
      </c>
      <c r="G76" s="42">
        <v>0</v>
      </c>
      <c r="H76" s="42">
        <v>530425.62</v>
      </c>
      <c r="I76" s="21">
        <f t="shared" si="8"/>
        <v>0</v>
      </c>
      <c r="J76" s="21">
        <f t="shared" si="25"/>
        <v>0</v>
      </c>
      <c r="K76" s="9">
        <f t="shared" si="26"/>
        <v>530425.62</v>
      </c>
    </row>
    <row r="77" spans="1:11" ht="63.75" x14ac:dyDescent="0.25">
      <c r="A77" s="40">
        <v>0</v>
      </c>
      <c r="B77" s="43" t="s">
        <v>178</v>
      </c>
      <c r="C77" s="43" t="s">
        <v>181</v>
      </c>
      <c r="D77" s="41" t="s">
        <v>138</v>
      </c>
      <c r="E77" s="42">
        <v>0</v>
      </c>
      <c r="F77" s="42">
        <v>0</v>
      </c>
      <c r="G77" s="42">
        <v>0</v>
      </c>
      <c r="H77" s="42">
        <v>408683.84</v>
      </c>
      <c r="I77" s="21">
        <f t="shared" si="8"/>
        <v>0</v>
      </c>
      <c r="J77" s="21">
        <f t="shared" si="25"/>
        <v>0</v>
      </c>
      <c r="K77" s="9">
        <f t="shared" si="26"/>
        <v>408683.84</v>
      </c>
    </row>
    <row r="78" spans="1:11" x14ac:dyDescent="0.25">
      <c r="A78" s="24">
        <v>1</v>
      </c>
      <c r="B78" s="43">
        <v>450200000</v>
      </c>
      <c r="C78" s="35">
        <v>40000000</v>
      </c>
      <c r="D78" s="7" t="s">
        <v>186</v>
      </c>
      <c r="E78" s="30">
        <f t="shared" ref="E78:H79" si="34">E79</f>
        <v>0</v>
      </c>
      <c r="F78" s="30">
        <f>F79</f>
        <v>314032</v>
      </c>
      <c r="G78" s="30">
        <f t="shared" si="34"/>
        <v>314032</v>
      </c>
      <c r="H78" s="30">
        <f t="shared" si="34"/>
        <v>314032</v>
      </c>
      <c r="I78" s="21">
        <f t="shared" si="8"/>
        <v>100</v>
      </c>
      <c r="J78" s="21">
        <f t="shared" si="25"/>
        <v>100</v>
      </c>
      <c r="K78" s="9">
        <f t="shared" si="26"/>
        <v>0</v>
      </c>
    </row>
    <row r="79" spans="1:11" ht="30" x14ac:dyDescent="0.25">
      <c r="A79" s="24">
        <v>1</v>
      </c>
      <c r="B79" s="43">
        <v>450200000</v>
      </c>
      <c r="C79" s="35">
        <v>41050000</v>
      </c>
      <c r="D79" s="7" t="s">
        <v>93</v>
      </c>
      <c r="E79" s="30">
        <v>0</v>
      </c>
      <c r="F79" s="30">
        <f>F80</f>
        <v>314032</v>
      </c>
      <c r="G79" s="30">
        <f t="shared" si="34"/>
        <v>314032</v>
      </c>
      <c r="H79" s="30">
        <f t="shared" si="34"/>
        <v>314032</v>
      </c>
      <c r="I79" s="21">
        <f t="shared" si="8"/>
        <v>100</v>
      </c>
      <c r="J79" s="21">
        <f t="shared" si="25"/>
        <v>100</v>
      </c>
      <c r="K79" s="9">
        <f t="shared" si="26"/>
        <v>0</v>
      </c>
    </row>
    <row r="80" spans="1:11" ht="45" x14ac:dyDescent="0.25">
      <c r="A80" s="24">
        <v>0</v>
      </c>
      <c r="B80" s="43">
        <v>450200000</v>
      </c>
      <c r="C80" s="43">
        <v>41051100</v>
      </c>
      <c r="D80" s="7" t="s">
        <v>206</v>
      </c>
      <c r="E80" s="8">
        <v>0</v>
      </c>
      <c r="F80" s="8">
        <v>314032</v>
      </c>
      <c r="G80" s="8">
        <v>314032</v>
      </c>
      <c r="H80" s="8">
        <v>314032</v>
      </c>
      <c r="I80" s="21">
        <f t="shared" si="8"/>
        <v>100</v>
      </c>
      <c r="J80" s="21">
        <f t="shared" si="25"/>
        <v>100</v>
      </c>
      <c r="K80" s="9">
        <f t="shared" si="26"/>
        <v>0</v>
      </c>
    </row>
    <row r="81" spans="1:15" ht="30" x14ac:dyDescent="0.25">
      <c r="A81" s="24"/>
      <c r="B81" s="34"/>
      <c r="C81" s="34"/>
      <c r="D81" s="57" t="s">
        <v>187</v>
      </c>
      <c r="E81" s="58">
        <f>E65+E69+E75</f>
        <v>3653200</v>
      </c>
      <c r="F81" s="58">
        <f>F65+F69+F75</f>
        <v>3653200</v>
      </c>
      <c r="G81" s="58">
        <f>G65+G69+G75</f>
        <v>1826600</v>
      </c>
      <c r="H81" s="58">
        <f>H65+H69</f>
        <v>2320105.65</v>
      </c>
      <c r="I81" s="58">
        <f>IF(F81=0,0,H81/F81*100)</f>
        <v>63.508859356180878</v>
      </c>
      <c r="J81" s="58">
        <f>IF(G81=0,0,H81/G81*100)</f>
        <v>127.01771871236176</v>
      </c>
      <c r="K81" s="58">
        <f>H81-G81</f>
        <v>493505.64999999991</v>
      </c>
    </row>
    <row r="82" spans="1:15" s="26" customFormat="1" x14ac:dyDescent="0.25">
      <c r="A82" s="25"/>
      <c r="B82" s="34"/>
      <c r="C82" s="34"/>
      <c r="D82" s="59" t="s">
        <v>140</v>
      </c>
      <c r="E82" s="58">
        <f>E81+E78</f>
        <v>3653200</v>
      </c>
      <c r="F82" s="58">
        <f>F81+F78</f>
        <v>3967232</v>
      </c>
      <c r="G82" s="58">
        <f t="shared" ref="G82:H82" si="35">G81+G78</f>
        <v>2140632</v>
      </c>
      <c r="H82" s="58">
        <f t="shared" si="35"/>
        <v>2634137.65</v>
      </c>
      <c r="I82" s="58">
        <f>IF(F82=0,0,H82/F82*100)</f>
        <v>66.397368492692138</v>
      </c>
      <c r="J82" s="58">
        <f>IF(G82=0,0,H82/G82*100)</f>
        <v>123.05420315121889</v>
      </c>
      <c r="K82" s="58">
        <f>H82-G82</f>
        <v>493505.64999999991</v>
      </c>
      <c r="N82" s="60"/>
      <c r="O82" s="60"/>
    </row>
    <row r="83" spans="1:15" ht="18.75" x14ac:dyDescent="0.25">
      <c r="A83" s="24"/>
      <c r="B83" s="34"/>
      <c r="C83" s="34" t="s">
        <v>131</v>
      </c>
      <c r="D83" s="91" t="s">
        <v>139</v>
      </c>
      <c r="E83" s="92"/>
      <c r="F83" s="92"/>
      <c r="G83" s="92"/>
      <c r="H83" s="92"/>
      <c r="I83" s="92"/>
      <c r="J83" s="92"/>
      <c r="K83" s="92"/>
    </row>
    <row r="84" spans="1:15" s="51" customFormat="1" ht="14.45" customHeight="1" x14ac:dyDescent="0.25">
      <c r="A84" s="49"/>
      <c r="B84" s="50"/>
      <c r="C84" s="50"/>
      <c r="D84" s="84" t="s">
        <v>188</v>
      </c>
      <c r="E84" s="86" t="s">
        <v>99</v>
      </c>
      <c r="F84" s="78" t="s">
        <v>199</v>
      </c>
      <c r="G84" s="78" t="s">
        <v>207</v>
      </c>
      <c r="H84" s="80" t="s">
        <v>98</v>
      </c>
      <c r="I84" s="81" t="s">
        <v>100</v>
      </c>
      <c r="J84" s="81"/>
      <c r="K84" s="73" t="s">
        <v>209</v>
      </c>
    </row>
    <row r="85" spans="1:15" s="48" customFormat="1" ht="48" x14ac:dyDescent="0.25">
      <c r="A85" s="46"/>
      <c r="B85" s="47"/>
      <c r="C85" s="47"/>
      <c r="D85" s="85"/>
      <c r="E85" s="87"/>
      <c r="F85" s="79"/>
      <c r="G85" s="79"/>
      <c r="H85" s="80"/>
      <c r="I85" s="19" t="s">
        <v>175</v>
      </c>
      <c r="J85" s="20" t="s">
        <v>208</v>
      </c>
      <c r="K85" s="74"/>
    </row>
    <row r="86" spans="1:15" x14ac:dyDescent="0.25">
      <c r="B86" s="34"/>
      <c r="C86" s="34" t="s">
        <v>131</v>
      </c>
      <c r="D86" s="21" t="s">
        <v>102</v>
      </c>
      <c r="E86" s="21">
        <f>SUM(E87:E96)</f>
        <v>31004406</v>
      </c>
      <c r="F86" s="21">
        <f>SUM(F88:F96)</f>
        <v>35773406</v>
      </c>
      <c r="G86" s="21">
        <f>SUM(G88:G96)</f>
        <v>20759291</v>
      </c>
      <c r="H86" s="21">
        <f>SUM(H88:H96)</f>
        <v>16029471.23</v>
      </c>
      <c r="I86" s="21">
        <f t="shared" si="8"/>
        <v>44.808345143316799</v>
      </c>
      <c r="J86" s="21">
        <f t="shared" ref="J86:J170" si="36">IF(G86=0,0,H86/G86*100)</f>
        <v>77.215889646712881</v>
      </c>
      <c r="K86" s="9">
        <f t="shared" si="12"/>
        <v>-4729819.7699999996</v>
      </c>
    </row>
    <row r="87" spans="1:15" s="28" customFormat="1" x14ac:dyDescent="0.25">
      <c r="B87" s="27"/>
      <c r="C87" s="29"/>
      <c r="D87" s="88" t="s">
        <v>141</v>
      </c>
      <c r="E87" s="89"/>
      <c r="F87" s="89"/>
      <c r="G87" s="89"/>
      <c r="H87" s="89"/>
      <c r="I87" s="89"/>
      <c r="J87" s="89"/>
      <c r="K87" s="90"/>
    </row>
    <row r="88" spans="1:15" x14ac:dyDescent="0.25">
      <c r="A88" s="6"/>
      <c r="B88" s="11"/>
      <c r="C88" s="11" t="s">
        <v>142</v>
      </c>
      <c r="D88" s="7" t="s">
        <v>143</v>
      </c>
      <c r="E88" s="8">
        <v>25565805</v>
      </c>
      <c r="F88" s="8">
        <v>29469805</v>
      </c>
      <c r="G88" s="8">
        <v>17230277</v>
      </c>
      <c r="H88" s="8">
        <v>14487996.75</v>
      </c>
      <c r="I88" s="21">
        <f t="shared" si="8"/>
        <v>49.162173791105843</v>
      </c>
      <c r="J88" s="21">
        <f t="shared" ref="J88:J95" si="37">IF(G88=0,0,H88/G88*100)</f>
        <v>84.084526035187949</v>
      </c>
      <c r="K88" s="9">
        <f t="shared" ref="K88:K95" si="38">H88-G88</f>
        <v>-2742280.25</v>
      </c>
    </row>
    <row r="89" spans="1:15" x14ac:dyDescent="0.25">
      <c r="A89" s="6"/>
      <c r="B89" s="11"/>
      <c r="C89" s="11" t="s">
        <v>144</v>
      </c>
      <c r="D89" s="7" t="s">
        <v>145</v>
      </c>
      <c r="E89" s="8">
        <v>1986987</v>
      </c>
      <c r="F89" s="8">
        <v>1986987</v>
      </c>
      <c r="G89" s="8">
        <v>1024920</v>
      </c>
      <c r="H89" s="8">
        <v>710303.04</v>
      </c>
      <c r="I89" s="21">
        <f t="shared" ref="I89:I97" si="39">IF(F89=0,0,H89/F89*100)</f>
        <v>35.747744700896384</v>
      </c>
      <c r="J89" s="21">
        <f t="shared" si="37"/>
        <v>69.303266596417288</v>
      </c>
      <c r="K89" s="9">
        <f t="shared" si="38"/>
        <v>-314616.95999999996</v>
      </c>
    </row>
    <row r="90" spans="1:15" x14ac:dyDescent="0.25">
      <c r="A90" s="6"/>
      <c r="B90" s="11"/>
      <c r="C90" s="11" t="s">
        <v>146</v>
      </c>
      <c r="D90" s="7" t="s">
        <v>147</v>
      </c>
      <c r="E90" s="8">
        <v>1447680</v>
      </c>
      <c r="F90" s="8">
        <v>1677680</v>
      </c>
      <c r="G90" s="8">
        <v>1147800</v>
      </c>
      <c r="H90" s="8">
        <v>228113.67</v>
      </c>
      <c r="I90" s="21">
        <f t="shared" si="39"/>
        <v>13.596971412903534</v>
      </c>
      <c r="J90" s="21">
        <f t="shared" si="37"/>
        <v>19.873991113434396</v>
      </c>
      <c r="K90" s="9">
        <f t="shared" si="38"/>
        <v>-919686.33</v>
      </c>
    </row>
    <row r="91" spans="1:15" x14ac:dyDescent="0.25">
      <c r="A91" s="6"/>
      <c r="B91" s="11"/>
      <c r="C91" s="11" t="s">
        <v>148</v>
      </c>
      <c r="D91" s="7" t="s">
        <v>149</v>
      </c>
      <c r="E91" s="8">
        <v>24000</v>
      </c>
      <c r="F91" s="8">
        <v>24000</v>
      </c>
      <c r="G91" s="8">
        <v>20920</v>
      </c>
      <c r="H91" s="8">
        <v>7919.56</v>
      </c>
      <c r="I91" s="21">
        <f t="shared" si="39"/>
        <v>32.99816666666667</v>
      </c>
      <c r="J91" s="21">
        <f t="shared" si="37"/>
        <v>37.856405353728491</v>
      </c>
      <c r="K91" s="9">
        <f t="shared" si="38"/>
        <v>-13000.439999999999</v>
      </c>
    </row>
    <row r="92" spans="1:15" x14ac:dyDescent="0.25">
      <c r="A92" s="6"/>
      <c r="B92" s="11"/>
      <c r="C92" s="11" t="s">
        <v>150</v>
      </c>
      <c r="D92" s="7" t="s">
        <v>151</v>
      </c>
      <c r="E92" s="8">
        <v>1422274</v>
      </c>
      <c r="F92" s="8">
        <v>1422274</v>
      </c>
      <c r="G92" s="8">
        <v>782174</v>
      </c>
      <c r="H92" s="8">
        <v>556247.99</v>
      </c>
      <c r="I92" s="21">
        <f t="shared" si="39"/>
        <v>39.109762957067346</v>
      </c>
      <c r="J92" s="21">
        <f t="shared" si="37"/>
        <v>71.115632838728985</v>
      </c>
      <c r="K92" s="9">
        <f t="shared" si="38"/>
        <v>-225926.01</v>
      </c>
    </row>
    <row r="93" spans="1:15" ht="30" x14ac:dyDescent="0.25">
      <c r="A93" s="6"/>
      <c r="B93" s="11"/>
      <c r="C93" s="11" t="s">
        <v>152</v>
      </c>
      <c r="D93" s="7" t="s">
        <v>153</v>
      </c>
      <c r="E93" s="8">
        <v>457320</v>
      </c>
      <c r="F93" s="8">
        <v>457320</v>
      </c>
      <c r="G93" s="8">
        <v>3660</v>
      </c>
      <c r="H93" s="8">
        <v>1220</v>
      </c>
      <c r="I93" s="21">
        <f t="shared" si="39"/>
        <v>0.26677162599492699</v>
      </c>
      <c r="J93" s="21">
        <f t="shared" si="37"/>
        <v>33.333333333333329</v>
      </c>
      <c r="K93" s="9">
        <f t="shared" si="38"/>
        <v>-2440</v>
      </c>
    </row>
    <row r="94" spans="1:15" ht="45" x14ac:dyDescent="0.25">
      <c r="A94" s="6"/>
      <c r="B94" s="11"/>
      <c r="C94" s="11" t="s">
        <v>154</v>
      </c>
      <c r="D94" s="7" t="s">
        <v>155</v>
      </c>
      <c r="E94" s="8">
        <v>43300</v>
      </c>
      <c r="F94" s="8">
        <v>43300</v>
      </c>
      <c r="G94" s="8">
        <v>42200</v>
      </c>
      <c r="H94" s="8">
        <v>0</v>
      </c>
      <c r="I94" s="21">
        <f t="shared" si="39"/>
        <v>0</v>
      </c>
      <c r="J94" s="21">
        <f t="shared" si="37"/>
        <v>0</v>
      </c>
      <c r="K94" s="9">
        <f>H94-G94</f>
        <v>-42200</v>
      </c>
    </row>
    <row r="95" spans="1:15" x14ac:dyDescent="0.25">
      <c r="A95" s="6"/>
      <c r="B95" s="11"/>
      <c r="C95" s="11" t="s">
        <v>156</v>
      </c>
      <c r="D95" s="7" t="s">
        <v>157</v>
      </c>
      <c r="E95" s="8">
        <v>17040</v>
      </c>
      <c r="F95" s="8">
        <v>52040</v>
      </c>
      <c r="G95" s="8">
        <v>52040</v>
      </c>
      <c r="H95" s="8">
        <v>37670.22</v>
      </c>
      <c r="I95" s="21">
        <f t="shared" si="39"/>
        <v>72.38704842428902</v>
      </c>
      <c r="J95" s="21">
        <f t="shared" si="37"/>
        <v>72.38704842428902</v>
      </c>
      <c r="K95" s="9">
        <f t="shared" si="38"/>
        <v>-14369.779999999999</v>
      </c>
    </row>
    <row r="96" spans="1:15" ht="30" x14ac:dyDescent="0.25">
      <c r="A96" s="6"/>
      <c r="B96" s="11"/>
      <c r="C96" s="11"/>
      <c r="D96" s="7" t="s">
        <v>158</v>
      </c>
      <c r="E96" s="8">
        <v>40000</v>
      </c>
      <c r="F96" s="8">
        <v>640000</v>
      </c>
      <c r="G96" s="8">
        <v>455300</v>
      </c>
      <c r="H96" s="8">
        <v>0</v>
      </c>
      <c r="I96" s="21">
        <f t="shared" si="39"/>
        <v>0</v>
      </c>
      <c r="J96" s="21">
        <f t="shared" ref="J96" si="40">IF(G96=0,0,H96/G96*100)</f>
        <v>0</v>
      </c>
      <c r="K96" s="9">
        <f t="shared" ref="K96" si="41">H96-G96</f>
        <v>-455300</v>
      </c>
    </row>
    <row r="97" spans="1:11" x14ac:dyDescent="0.25">
      <c r="C97" s="23"/>
      <c r="D97" s="21" t="s">
        <v>103</v>
      </c>
      <c r="E97" s="21">
        <f>SUM(E98:E113)</f>
        <v>109742343</v>
      </c>
      <c r="F97" s="21">
        <f>SUM(F99:F113)</f>
        <v>113867063.61</v>
      </c>
      <c r="G97" s="21">
        <f>SUM(G99:G113)</f>
        <v>58439612.609999999</v>
      </c>
      <c r="H97" s="21">
        <f>SUM(H99:H113)</f>
        <v>38136484.43</v>
      </c>
      <c r="I97" s="21">
        <f t="shared" si="39"/>
        <v>33.492111960153146</v>
      </c>
      <c r="J97" s="21">
        <f t="shared" si="36"/>
        <v>65.257935032023468</v>
      </c>
      <c r="K97" s="9">
        <f t="shared" si="12"/>
        <v>-20303128.18</v>
      </c>
    </row>
    <row r="98" spans="1:11" s="28" customFormat="1" x14ac:dyDescent="0.25">
      <c r="B98" s="27"/>
      <c r="C98" s="29"/>
      <c r="D98" s="88" t="s">
        <v>141</v>
      </c>
      <c r="E98" s="89"/>
      <c r="F98" s="89"/>
      <c r="G98" s="89"/>
      <c r="H98" s="89"/>
      <c r="I98" s="89"/>
      <c r="J98" s="89"/>
      <c r="K98" s="90"/>
    </row>
    <row r="99" spans="1:11" x14ac:dyDescent="0.25">
      <c r="A99" s="6"/>
      <c r="B99" s="11"/>
      <c r="C99" s="11" t="s">
        <v>142</v>
      </c>
      <c r="D99" s="7" t="s">
        <v>143</v>
      </c>
      <c r="E99" s="8">
        <v>41608607</v>
      </c>
      <c r="F99" s="8">
        <v>41608607</v>
      </c>
      <c r="G99" s="8">
        <v>23838800</v>
      </c>
      <c r="H99" s="8">
        <v>17428416.710000001</v>
      </c>
      <c r="I99" s="21">
        <f t="shared" ref="I99:I172" si="42">IF(F99=0,0,H99/F99*100)</f>
        <v>41.886566185693262</v>
      </c>
      <c r="J99" s="21">
        <f t="shared" ref="J99:J111" si="43">IF(G99=0,0,H99/G99*100)</f>
        <v>73.109454796382366</v>
      </c>
      <c r="K99" s="9">
        <f t="shared" ref="K99:K111" si="44">H99-G99</f>
        <v>-6410383.2899999991</v>
      </c>
    </row>
    <row r="100" spans="1:11" x14ac:dyDescent="0.25">
      <c r="A100" s="6"/>
      <c r="B100" s="11"/>
      <c r="C100" s="11" t="s">
        <v>144</v>
      </c>
      <c r="D100" s="7" t="s">
        <v>145</v>
      </c>
      <c r="E100" s="8">
        <v>2988563</v>
      </c>
      <c r="F100" s="8">
        <v>3086763</v>
      </c>
      <c r="G100" s="8">
        <v>1177572</v>
      </c>
      <c r="H100" s="8">
        <v>969860.87</v>
      </c>
      <c r="I100" s="21">
        <f t="shared" si="42"/>
        <v>31.419997907192744</v>
      </c>
      <c r="J100" s="21">
        <f t="shared" si="43"/>
        <v>82.361067518589095</v>
      </c>
      <c r="K100" s="9">
        <f t="shared" si="44"/>
        <v>-207711.13</v>
      </c>
    </row>
    <row r="101" spans="1:11" x14ac:dyDescent="0.25">
      <c r="A101" s="6"/>
      <c r="B101" s="11"/>
      <c r="C101" s="11" t="s">
        <v>159</v>
      </c>
      <c r="D101" s="7" t="s">
        <v>160</v>
      </c>
      <c r="E101" s="8">
        <v>49500</v>
      </c>
      <c r="F101" s="8">
        <v>49500</v>
      </c>
      <c r="G101" s="8">
        <v>24900</v>
      </c>
      <c r="H101" s="8">
        <v>0</v>
      </c>
      <c r="I101" s="21">
        <f t="shared" si="42"/>
        <v>0</v>
      </c>
      <c r="J101" s="21">
        <f t="shared" si="43"/>
        <v>0</v>
      </c>
      <c r="K101" s="9">
        <f t="shared" si="44"/>
        <v>-24900</v>
      </c>
    </row>
    <row r="102" spans="1:11" x14ac:dyDescent="0.25">
      <c r="A102" s="6"/>
      <c r="B102" s="11"/>
      <c r="C102" s="11" t="s">
        <v>161</v>
      </c>
      <c r="D102" s="7" t="s">
        <v>162</v>
      </c>
      <c r="E102" s="8">
        <v>7633000</v>
      </c>
      <c r="F102" s="8">
        <v>6667200</v>
      </c>
      <c r="G102" s="8">
        <v>2867400</v>
      </c>
      <c r="H102" s="8">
        <v>475957.9</v>
      </c>
      <c r="I102" s="21">
        <f t="shared" si="42"/>
        <v>7.1387973962083029</v>
      </c>
      <c r="J102" s="21">
        <f t="shared" si="43"/>
        <v>16.598936318616168</v>
      </c>
      <c r="K102" s="9">
        <f t="shared" si="44"/>
        <v>-2391442.1</v>
      </c>
    </row>
    <row r="103" spans="1:11" x14ac:dyDescent="0.25">
      <c r="A103" s="6"/>
      <c r="B103" s="11"/>
      <c r="C103" s="11" t="s">
        <v>146</v>
      </c>
      <c r="D103" s="7" t="s">
        <v>147</v>
      </c>
      <c r="E103" s="8">
        <v>1443750</v>
      </c>
      <c r="F103" s="8">
        <v>3594750</v>
      </c>
      <c r="G103" s="8">
        <v>2729175</v>
      </c>
      <c r="H103" s="8">
        <v>483830.28</v>
      </c>
      <c r="I103" s="21">
        <f t="shared" si="42"/>
        <v>13.459358230753182</v>
      </c>
      <c r="J103" s="21">
        <f t="shared" si="43"/>
        <v>17.728078265409877</v>
      </c>
      <c r="K103" s="9">
        <f t="shared" si="44"/>
        <v>-2245344.7199999997</v>
      </c>
    </row>
    <row r="104" spans="1:11" x14ac:dyDescent="0.25">
      <c r="A104" s="6"/>
      <c r="B104" s="11"/>
      <c r="C104" s="11" t="s">
        <v>148</v>
      </c>
      <c r="D104" s="7" t="s">
        <v>149</v>
      </c>
      <c r="E104" s="8">
        <v>87900</v>
      </c>
      <c r="F104" s="8">
        <v>87900</v>
      </c>
      <c r="G104" s="8">
        <v>65550</v>
      </c>
      <c r="H104" s="8">
        <v>4896</v>
      </c>
      <c r="I104" s="21">
        <f t="shared" si="42"/>
        <v>5.5699658703071666</v>
      </c>
      <c r="J104" s="21">
        <f t="shared" si="43"/>
        <v>7.4691075514874141</v>
      </c>
      <c r="K104" s="9">
        <f t="shared" si="44"/>
        <v>-60654</v>
      </c>
    </row>
    <row r="105" spans="1:11" x14ac:dyDescent="0.25">
      <c r="A105" s="6"/>
      <c r="B105" s="11"/>
      <c r="C105" s="11" t="s">
        <v>150</v>
      </c>
      <c r="D105" s="7" t="s">
        <v>151</v>
      </c>
      <c r="E105" s="8">
        <v>7588880</v>
      </c>
      <c r="F105" s="8">
        <v>7588880</v>
      </c>
      <c r="G105" s="8">
        <v>4032960</v>
      </c>
      <c r="H105" s="8">
        <v>1868737.56</v>
      </c>
      <c r="I105" s="21">
        <f t="shared" si="42"/>
        <v>24.624681902994912</v>
      </c>
      <c r="J105" s="21">
        <f t="shared" si="43"/>
        <v>46.336625208283742</v>
      </c>
      <c r="K105" s="9">
        <f t="shared" si="44"/>
        <v>-2164222.44</v>
      </c>
    </row>
    <row r="106" spans="1:11" x14ac:dyDescent="0.25">
      <c r="A106" s="6"/>
      <c r="B106" s="11"/>
      <c r="C106" s="11" t="s">
        <v>163</v>
      </c>
      <c r="D106" s="7" t="s">
        <v>164</v>
      </c>
      <c r="E106" s="8">
        <v>1398193</v>
      </c>
      <c r="F106" s="8">
        <v>1398193</v>
      </c>
      <c r="G106" s="8">
        <v>831580</v>
      </c>
      <c r="H106" s="8">
        <v>458642.58</v>
      </c>
      <c r="I106" s="21">
        <f t="shared" si="42"/>
        <v>32.802522970720069</v>
      </c>
      <c r="J106" s="21">
        <f t="shared" si="43"/>
        <v>55.153151831453386</v>
      </c>
      <c r="K106" s="9">
        <f t="shared" si="44"/>
        <v>-372937.42</v>
      </c>
    </row>
    <row r="107" spans="1:11" ht="30" x14ac:dyDescent="0.25">
      <c r="A107" s="6"/>
      <c r="B107" s="11"/>
      <c r="C107" s="11" t="s">
        <v>152</v>
      </c>
      <c r="D107" s="7" t="s">
        <v>153</v>
      </c>
      <c r="E107" s="8">
        <v>11181420</v>
      </c>
      <c r="F107" s="8">
        <v>11181420</v>
      </c>
      <c r="G107" s="8">
        <v>798025</v>
      </c>
      <c r="H107" s="8">
        <v>3538</v>
      </c>
      <c r="I107" s="21">
        <f t="shared" si="42"/>
        <v>3.164177716247131E-2</v>
      </c>
      <c r="J107" s="21">
        <f t="shared" si="43"/>
        <v>0.44334450675104159</v>
      </c>
      <c r="K107" s="9">
        <f t="shared" si="44"/>
        <v>-794487</v>
      </c>
    </row>
    <row r="108" spans="1:11" ht="45" x14ac:dyDescent="0.25">
      <c r="A108" s="6"/>
      <c r="B108" s="11"/>
      <c r="C108" s="11" t="s">
        <v>154</v>
      </c>
      <c r="D108" s="7" t="s">
        <v>155</v>
      </c>
      <c r="E108" s="8">
        <v>26400</v>
      </c>
      <c r="F108" s="8">
        <v>26400</v>
      </c>
      <c r="G108" s="8">
        <v>16700</v>
      </c>
      <c r="H108" s="8">
        <v>0</v>
      </c>
      <c r="I108" s="21">
        <f t="shared" si="42"/>
        <v>0</v>
      </c>
      <c r="J108" s="21">
        <f t="shared" si="43"/>
        <v>0</v>
      </c>
      <c r="K108" s="9">
        <f t="shared" si="44"/>
        <v>-16700</v>
      </c>
    </row>
    <row r="109" spans="1:11" x14ac:dyDescent="0.25">
      <c r="A109" s="6"/>
      <c r="B109" s="11"/>
      <c r="C109" s="11" t="s">
        <v>165</v>
      </c>
      <c r="D109" s="7" t="s">
        <v>166</v>
      </c>
      <c r="E109" s="8">
        <v>1810</v>
      </c>
      <c r="F109" s="8">
        <v>55696</v>
      </c>
      <c r="G109" s="8">
        <v>55696</v>
      </c>
      <c r="H109" s="8">
        <v>53886</v>
      </c>
      <c r="I109" s="21">
        <f t="shared" si="42"/>
        <v>96.750215455328927</v>
      </c>
      <c r="J109" s="21">
        <f t="shared" si="43"/>
        <v>96.750215455328927</v>
      </c>
      <c r="K109" s="9">
        <f t="shared" si="44"/>
        <v>-1810</v>
      </c>
    </row>
    <row r="110" spans="1:11" x14ac:dyDescent="0.25">
      <c r="A110" s="6"/>
      <c r="B110" s="11"/>
      <c r="C110" s="11" t="s">
        <v>156</v>
      </c>
      <c r="D110" s="7" t="s">
        <v>157</v>
      </c>
      <c r="E110" s="8">
        <v>103620</v>
      </c>
      <c r="F110" s="8">
        <v>146620</v>
      </c>
      <c r="G110" s="8">
        <v>146620</v>
      </c>
      <c r="H110" s="8">
        <v>118779.09</v>
      </c>
      <c r="I110" s="21">
        <f t="shared" si="42"/>
        <v>81.011519574410045</v>
      </c>
      <c r="J110" s="21">
        <f t="shared" si="43"/>
        <v>81.011519574410045</v>
      </c>
      <c r="K110" s="9">
        <f t="shared" si="44"/>
        <v>-27840.910000000003</v>
      </c>
    </row>
    <row r="111" spans="1:11" x14ac:dyDescent="0.25">
      <c r="A111" s="6"/>
      <c r="B111" s="11"/>
      <c r="C111" s="11"/>
      <c r="D111" s="7" t="s">
        <v>190</v>
      </c>
      <c r="E111" s="8">
        <v>2900000</v>
      </c>
      <c r="F111" s="8">
        <v>3653000</v>
      </c>
      <c r="G111" s="8">
        <v>1753000</v>
      </c>
      <c r="H111" s="8">
        <v>0</v>
      </c>
      <c r="I111" s="21">
        <f t="shared" si="42"/>
        <v>0</v>
      </c>
      <c r="J111" s="21">
        <f t="shared" si="43"/>
        <v>0</v>
      </c>
      <c r="K111" s="9">
        <f t="shared" si="44"/>
        <v>-1753000</v>
      </c>
    </row>
    <row r="112" spans="1:11" ht="30" x14ac:dyDescent="0.25">
      <c r="A112" s="6"/>
      <c r="B112" s="11"/>
      <c r="C112" s="11" t="s">
        <v>167</v>
      </c>
      <c r="D112" s="7" t="s">
        <v>158</v>
      </c>
      <c r="E112" s="8">
        <v>3000000</v>
      </c>
      <c r="F112" s="8">
        <v>3000000</v>
      </c>
      <c r="G112" s="8">
        <v>500000</v>
      </c>
      <c r="H112" s="8">
        <v>289185.55</v>
      </c>
      <c r="I112" s="21">
        <f t="shared" si="42"/>
        <v>9.6395183333333332</v>
      </c>
      <c r="J112" s="21">
        <f t="shared" si="36"/>
        <v>57.837110000000003</v>
      </c>
      <c r="K112" s="9">
        <f t="shared" si="12"/>
        <v>-210814.45</v>
      </c>
    </row>
    <row r="113" spans="1:11" ht="45" x14ac:dyDescent="0.25">
      <c r="B113" s="33"/>
      <c r="C113" s="23"/>
      <c r="D113" s="61" t="s">
        <v>191</v>
      </c>
      <c r="E113" s="21">
        <f>E114+E116</f>
        <v>29730700</v>
      </c>
      <c r="F113" s="21">
        <f>F114+F116+F115</f>
        <v>31722134.609999999</v>
      </c>
      <c r="G113" s="21">
        <f>G114+G116+G115</f>
        <v>19601634.609999999</v>
      </c>
      <c r="H113" s="21">
        <f>H114+H116+H115</f>
        <v>15980753.890000001</v>
      </c>
      <c r="I113" s="21">
        <f t="shared" si="42"/>
        <v>50.377296756575362</v>
      </c>
      <c r="J113" s="21">
        <f t="shared" si="36"/>
        <v>81.527659340447229</v>
      </c>
      <c r="K113" s="9">
        <f t="shared" si="12"/>
        <v>-3620880.7199999988</v>
      </c>
    </row>
    <row r="114" spans="1:11" x14ac:dyDescent="0.25">
      <c r="A114" s="6"/>
      <c r="B114" s="11"/>
      <c r="C114" s="11"/>
      <c r="D114" s="7" t="s">
        <v>143</v>
      </c>
      <c r="E114" s="8">
        <v>29730700</v>
      </c>
      <c r="F114" s="8">
        <v>31111722.609999999</v>
      </c>
      <c r="G114" s="8">
        <v>18991222.609999999</v>
      </c>
      <c r="H114" s="8">
        <v>15980753.890000001</v>
      </c>
      <c r="I114" s="21">
        <f t="shared" si="42"/>
        <v>51.365699322812262</v>
      </c>
      <c r="J114" s="21">
        <f t="shared" si="36"/>
        <v>84.148104722784893</v>
      </c>
      <c r="K114" s="9">
        <f t="shared" si="12"/>
        <v>-3010468.7199999988</v>
      </c>
    </row>
    <row r="115" spans="1:11" x14ac:dyDescent="0.25">
      <c r="A115" s="6"/>
      <c r="B115" s="11"/>
      <c r="C115" s="11"/>
      <c r="D115" s="7" t="s">
        <v>145</v>
      </c>
      <c r="E115" s="8">
        <v>0</v>
      </c>
      <c r="F115" s="8">
        <v>217700</v>
      </c>
      <c r="G115" s="8">
        <v>217700</v>
      </c>
      <c r="H115" s="8">
        <v>0</v>
      </c>
      <c r="I115" s="21">
        <f t="shared" si="42"/>
        <v>0</v>
      </c>
      <c r="J115" s="21">
        <f t="shared" si="36"/>
        <v>0</v>
      </c>
      <c r="K115" s="9">
        <f t="shared" si="12"/>
        <v>-217700</v>
      </c>
    </row>
    <row r="116" spans="1:11" ht="30" x14ac:dyDescent="0.25">
      <c r="A116" s="6"/>
      <c r="B116" s="11"/>
      <c r="C116" s="11"/>
      <c r="D116" s="7" t="s">
        <v>158</v>
      </c>
      <c r="E116" s="8">
        <v>0</v>
      </c>
      <c r="F116" s="8">
        <v>392712</v>
      </c>
      <c r="G116" s="8">
        <v>392712</v>
      </c>
      <c r="H116" s="8">
        <v>0</v>
      </c>
      <c r="I116" s="21">
        <f t="shared" si="42"/>
        <v>0</v>
      </c>
      <c r="J116" s="21">
        <f t="shared" si="36"/>
        <v>0</v>
      </c>
      <c r="K116" s="9">
        <f t="shared" si="12"/>
        <v>-392712</v>
      </c>
    </row>
    <row r="117" spans="1:11" x14ac:dyDescent="0.25">
      <c r="C117" s="23" t="s">
        <v>104</v>
      </c>
      <c r="D117" s="21" t="s">
        <v>105</v>
      </c>
      <c r="E117" s="21">
        <f>SUM(E118:E119)</f>
        <v>26299591</v>
      </c>
      <c r="F117" s="21">
        <f>SUM(F119:F119)</f>
        <v>26680834</v>
      </c>
      <c r="G117" s="21">
        <f>SUM(G119:G119)</f>
        <v>15175412</v>
      </c>
      <c r="H117" s="21">
        <f>SUM(H119:H119)</f>
        <v>11565333.49</v>
      </c>
      <c r="I117" s="21">
        <f t="shared" si="42"/>
        <v>43.346971425256051</v>
      </c>
      <c r="J117" s="21">
        <f t="shared" si="36"/>
        <v>76.211001651882668</v>
      </c>
      <c r="K117" s="9">
        <f t="shared" si="12"/>
        <v>-3610078.51</v>
      </c>
    </row>
    <row r="118" spans="1:11" x14ac:dyDescent="0.25">
      <c r="C118" s="23"/>
      <c r="D118" s="93" t="s">
        <v>141</v>
      </c>
      <c r="E118" s="94"/>
      <c r="F118" s="94"/>
      <c r="G118" s="94"/>
      <c r="H118" s="94"/>
      <c r="I118" s="94"/>
      <c r="J118" s="94"/>
      <c r="K118" s="95"/>
    </row>
    <row r="119" spans="1:11" ht="30" x14ac:dyDescent="0.25">
      <c r="A119" s="6"/>
      <c r="B119" s="11"/>
      <c r="C119" s="11" t="s">
        <v>168</v>
      </c>
      <c r="D119" s="7" t="s">
        <v>169</v>
      </c>
      <c r="E119" s="8">
        <v>26299591</v>
      </c>
      <c r="F119" s="8">
        <v>26680834</v>
      </c>
      <c r="G119" s="8">
        <v>15175412</v>
      </c>
      <c r="H119" s="8">
        <v>11565333.49</v>
      </c>
      <c r="I119" s="21">
        <f t="shared" si="42"/>
        <v>43.346971425256051</v>
      </c>
      <c r="J119" s="21">
        <f t="shared" si="36"/>
        <v>76.211001651882668</v>
      </c>
      <c r="K119" s="9">
        <f t="shared" si="12"/>
        <v>-3610078.51</v>
      </c>
    </row>
    <row r="120" spans="1:11" x14ac:dyDescent="0.25">
      <c r="C120" s="23" t="s">
        <v>106</v>
      </c>
      <c r="D120" s="21" t="s">
        <v>107</v>
      </c>
      <c r="E120" s="21">
        <f>SUM(E121:E132)</f>
        <v>10148411</v>
      </c>
      <c r="F120" s="21">
        <f>SUM(F122:F132)</f>
        <v>16020425.800000001</v>
      </c>
      <c r="G120" s="21">
        <f>SUM(G122:G132)</f>
        <v>10380431.800000001</v>
      </c>
      <c r="H120" s="21">
        <f>SUM(H122:H132)</f>
        <v>7981439</v>
      </c>
      <c r="I120" s="21">
        <f>IF(F120=0,0,H120/F120*100)</f>
        <v>49.82039241428901</v>
      </c>
      <c r="J120" s="21">
        <f>IF(G120=0,0,H120/G120*100)</f>
        <v>76.889277380542097</v>
      </c>
      <c r="K120" s="9">
        <f t="shared" si="12"/>
        <v>-2398992.8000000007</v>
      </c>
    </row>
    <row r="121" spans="1:11" s="28" customFormat="1" x14ac:dyDescent="0.25">
      <c r="B121" s="27"/>
      <c r="C121" s="29"/>
      <c r="D121" s="88" t="s">
        <v>141</v>
      </c>
      <c r="E121" s="89"/>
      <c r="F121" s="89"/>
      <c r="G121" s="89"/>
      <c r="H121" s="89"/>
      <c r="I121" s="89"/>
      <c r="J121" s="89"/>
      <c r="K121" s="90"/>
    </row>
    <row r="122" spans="1:11" x14ac:dyDescent="0.25">
      <c r="A122" s="6"/>
      <c r="B122" s="11"/>
      <c r="C122" s="11" t="s">
        <v>142</v>
      </c>
      <c r="D122" s="7" t="s">
        <v>143</v>
      </c>
      <c r="E122" s="8">
        <v>2065239</v>
      </c>
      <c r="F122" s="8">
        <v>2065239</v>
      </c>
      <c r="G122" s="8">
        <v>1045540</v>
      </c>
      <c r="H122" s="8">
        <v>1113714.21</v>
      </c>
      <c r="I122" s="21">
        <f t="shared" si="42"/>
        <v>53.92665013589226</v>
      </c>
      <c r="J122" s="21">
        <f t="shared" ref="J122:J132" si="45">IF(G122=0,0,H122/G122*100)</f>
        <v>106.52047841306884</v>
      </c>
      <c r="K122" s="9">
        <f t="shared" ref="K122:K132" si="46">H122-G122</f>
        <v>68174.209999999963</v>
      </c>
    </row>
    <row r="123" spans="1:11" x14ac:dyDescent="0.25">
      <c r="A123" s="6"/>
      <c r="B123" s="11"/>
      <c r="C123" s="11" t="s">
        <v>171</v>
      </c>
      <c r="D123" s="7" t="s">
        <v>145</v>
      </c>
      <c r="E123" s="8">
        <v>557415</v>
      </c>
      <c r="F123" s="8">
        <v>724427.5</v>
      </c>
      <c r="G123" s="8">
        <v>195387.5</v>
      </c>
      <c r="H123" s="8">
        <v>9683</v>
      </c>
      <c r="I123" s="21">
        <f t="shared" si="42"/>
        <v>1.3366416929230325</v>
      </c>
      <c r="J123" s="21">
        <f t="shared" si="45"/>
        <v>4.9557929754974088</v>
      </c>
      <c r="K123" s="9">
        <f t="shared" si="46"/>
        <v>-185704.5</v>
      </c>
    </row>
    <row r="124" spans="1:11" x14ac:dyDescent="0.25">
      <c r="A124" s="6"/>
      <c r="B124" s="11"/>
      <c r="C124" s="11" t="s">
        <v>144</v>
      </c>
      <c r="D124" s="7" t="s">
        <v>160</v>
      </c>
      <c r="E124" s="8">
        <v>59389</v>
      </c>
      <c r="F124" s="8">
        <v>121204</v>
      </c>
      <c r="G124" s="8">
        <v>50208</v>
      </c>
      <c r="H124" s="8">
        <v>0</v>
      </c>
      <c r="I124" s="21">
        <f t="shared" si="42"/>
        <v>0</v>
      </c>
      <c r="J124" s="21">
        <f t="shared" si="45"/>
        <v>0</v>
      </c>
      <c r="K124" s="9">
        <f t="shared" si="46"/>
        <v>-50208</v>
      </c>
    </row>
    <row r="125" spans="1:11" x14ac:dyDescent="0.25">
      <c r="A125" s="6"/>
      <c r="B125" s="11"/>
      <c r="C125" s="11" t="s">
        <v>159</v>
      </c>
      <c r="D125" s="7" t="s">
        <v>162</v>
      </c>
      <c r="E125" s="8">
        <v>594000</v>
      </c>
      <c r="F125" s="8">
        <v>1102866</v>
      </c>
      <c r="G125" s="8">
        <v>718122</v>
      </c>
      <c r="H125" s="8">
        <v>0</v>
      </c>
      <c r="I125" s="21">
        <f t="shared" si="42"/>
        <v>0</v>
      </c>
      <c r="J125" s="21">
        <f t="shared" si="45"/>
        <v>0</v>
      </c>
      <c r="K125" s="9">
        <f t="shared" si="46"/>
        <v>-718122</v>
      </c>
    </row>
    <row r="126" spans="1:11" x14ac:dyDescent="0.25">
      <c r="A126" s="6"/>
      <c r="B126" s="11"/>
      <c r="C126" s="11" t="s">
        <v>161</v>
      </c>
      <c r="D126" s="7" t="s">
        <v>147</v>
      </c>
      <c r="E126" s="8">
        <v>454400</v>
      </c>
      <c r="F126" s="8">
        <v>500400</v>
      </c>
      <c r="G126" s="8">
        <v>414500</v>
      </c>
      <c r="H126" s="8">
        <v>176276</v>
      </c>
      <c r="I126" s="21">
        <f t="shared" si="42"/>
        <v>35.227018385291764</v>
      </c>
      <c r="J126" s="21">
        <f t="shared" si="45"/>
        <v>42.527382388419781</v>
      </c>
      <c r="K126" s="9">
        <f t="shared" si="46"/>
        <v>-238224</v>
      </c>
    </row>
    <row r="127" spans="1:11" x14ac:dyDescent="0.25">
      <c r="A127" s="6"/>
      <c r="B127" s="11"/>
      <c r="C127" s="11" t="s">
        <v>146</v>
      </c>
      <c r="D127" s="7" t="s">
        <v>149</v>
      </c>
      <c r="E127" s="8">
        <v>4500</v>
      </c>
      <c r="F127" s="8">
        <v>4500</v>
      </c>
      <c r="G127" s="8">
        <v>2000</v>
      </c>
      <c r="H127" s="8">
        <v>0</v>
      </c>
      <c r="I127" s="21">
        <f t="shared" si="42"/>
        <v>0</v>
      </c>
      <c r="J127" s="21">
        <f t="shared" si="45"/>
        <v>0</v>
      </c>
      <c r="K127" s="9">
        <f t="shared" si="46"/>
        <v>-2000</v>
      </c>
    </row>
    <row r="128" spans="1:11" x14ac:dyDescent="0.25">
      <c r="A128" s="6"/>
      <c r="B128" s="11"/>
      <c r="C128" s="11" t="s">
        <v>148</v>
      </c>
      <c r="D128" s="7" t="s">
        <v>151</v>
      </c>
      <c r="E128" s="8">
        <v>550000</v>
      </c>
      <c r="F128" s="8">
        <v>550000</v>
      </c>
      <c r="G128" s="8">
        <v>290000</v>
      </c>
      <c r="H128" s="8">
        <v>0</v>
      </c>
      <c r="I128" s="21">
        <f t="shared" si="42"/>
        <v>0</v>
      </c>
      <c r="J128" s="21">
        <f t="shared" si="45"/>
        <v>0</v>
      </c>
      <c r="K128" s="9">
        <f t="shared" si="46"/>
        <v>-290000</v>
      </c>
    </row>
    <row r="129" spans="1:11" ht="30" x14ac:dyDescent="0.25">
      <c r="A129" s="6"/>
      <c r="B129" s="11"/>
      <c r="C129" s="11"/>
      <c r="D129" s="7" t="s">
        <v>153</v>
      </c>
      <c r="E129" s="8">
        <v>12000</v>
      </c>
      <c r="F129" s="8">
        <v>12000</v>
      </c>
      <c r="G129" s="8">
        <v>7000</v>
      </c>
      <c r="H129" s="8">
        <v>0</v>
      </c>
      <c r="I129" s="21">
        <f t="shared" si="42"/>
        <v>0</v>
      </c>
      <c r="J129" s="21">
        <f t="shared" si="45"/>
        <v>0</v>
      </c>
      <c r="K129" s="9">
        <f t="shared" si="46"/>
        <v>-7000</v>
      </c>
    </row>
    <row r="130" spans="1:11" ht="45" x14ac:dyDescent="0.25">
      <c r="A130" s="6"/>
      <c r="B130" s="11"/>
      <c r="C130" s="11" t="s">
        <v>150</v>
      </c>
      <c r="D130" s="7" t="s">
        <v>155</v>
      </c>
      <c r="E130" s="8">
        <v>10050</v>
      </c>
      <c r="F130" s="8">
        <v>10050</v>
      </c>
      <c r="G130" s="8">
        <v>10050</v>
      </c>
      <c r="H130" s="8">
        <v>900</v>
      </c>
      <c r="I130" s="21">
        <f t="shared" si="42"/>
        <v>8.9552238805970141</v>
      </c>
      <c r="J130" s="21">
        <f t="shared" si="45"/>
        <v>8.9552238805970141</v>
      </c>
      <c r="K130" s="9">
        <f t="shared" si="46"/>
        <v>-9150</v>
      </c>
    </row>
    <row r="131" spans="1:11" x14ac:dyDescent="0.25">
      <c r="A131" s="6"/>
      <c r="B131" s="11"/>
      <c r="C131" s="11" t="s">
        <v>154</v>
      </c>
      <c r="D131" s="7" t="s">
        <v>166</v>
      </c>
      <c r="E131" s="8">
        <v>5839418</v>
      </c>
      <c r="F131" s="8">
        <v>10927739.300000001</v>
      </c>
      <c r="G131" s="8">
        <v>7645624.2999999998</v>
      </c>
      <c r="H131" s="8">
        <v>6680865.79</v>
      </c>
      <c r="I131" s="21">
        <f t="shared" si="42"/>
        <v>61.136760372751567</v>
      </c>
      <c r="J131" s="21">
        <f t="shared" si="45"/>
        <v>87.381560064362574</v>
      </c>
      <c r="K131" s="9">
        <f t="shared" si="46"/>
        <v>-964758.50999999978</v>
      </c>
    </row>
    <row r="132" spans="1:11" x14ac:dyDescent="0.25">
      <c r="A132" s="6"/>
      <c r="B132" s="11"/>
      <c r="C132" s="11" t="s">
        <v>165</v>
      </c>
      <c r="D132" s="7" t="s">
        <v>157</v>
      </c>
      <c r="E132" s="8">
        <v>2000</v>
      </c>
      <c r="F132" s="8">
        <v>2000</v>
      </c>
      <c r="G132" s="8">
        <v>2000</v>
      </c>
      <c r="H132" s="8">
        <v>0</v>
      </c>
      <c r="I132" s="21">
        <f t="shared" si="42"/>
        <v>0</v>
      </c>
      <c r="J132" s="21">
        <f t="shared" si="45"/>
        <v>0</v>
      </c>
      <c r="K132" s="9">
        <f t="shared" si="46"/>
        <v>-2000</v>
      </c>
    </row>
    <row r="133" spans="1:11" x14ac:dyDescent="0.25">
      <c r="C133" s="23" t="s">
        <v>108</v>
      </c>
      <c r="D133" s="21" t="s">
        <v>109</v>
      </c>
      <c r="E133" s="21">
        <f>SUM(E134:E143)</f>
        <v>9154037</v>
      </c>
      <c r="F133" s="21">
        <f>SUM(F135:F143)</f>
        <v>9685437</v>
      </c>
      <c r="G133" s="21">
        <f>SUM(G135:G143)</f>
        <v>5370936</v>
      </c>
      <c r="H133" s="21">
        <f>SUM(H135:H143)</f>
        <v>3000906.99</v>
      </c>
      <c r="I133" s="21">
        <f t="shared" si="42"/>
        <v>30.983702542280749</v>
      </c>
      <c r="J133" s="21">
        <f t="shared" si="36"/>
        <v>55.873072961584356</v>
      </c>
      <c r="K133" s="9">
        <f t="shared" si="12"/>
        <v>-2370029.0099999998</v>
      </c>
    </row>
    <row r="134" spans="1:11" s="28" customFormat="1" ht="15.75" customHeight="1" x14ac:dyDescent="0.25">
      <c r="B134" s="27"/>
      <c r="C134" s="29"/>
      <c r="D134" s="88" t="s">
        <v>141</v>
      </c>
      <c r="E134" s="89"/>
      <c r="F134" s="89"/>
      <c r="G134" s="89"/>
      <c r="H134" s="89"/>
      <c r="I134" s="89"/>
      <c r="J134" s="89"/>
      <c r="K134" s="90"/>
    </row>
    <row r="135" spans="1:11" x14ac:dyDescent="0.25">
      <c r="A135" s="6"/>
      <c r="B135" s="11"/>
      <c r="C135" s="11"/>
      <c r="D135" s="7" t="s">
        <v>143</v>
      </c>
      <c r="E135" s="8">
        <v>6388346</v>
      </c>
      <c r="F135" s="8">
        <v>6388346</v>
      </c>
      <c r="G135" s="8">
        <v>3244956</v>
      </c>
      <c r="H135" s="8">
        <v>2442631.34</v>
      </c>
      <c r="I135" s="21">
        <f t="shared" si="42"/>
        <v>38.235739579540621</v>
      </c>
      <c r="J135" s="21">
        <f t="shared" si="36"/>
        <v>75.274713740340388</v>
      </c>
      <c r="K135" s="9">
        <f t="shared" si="12"/>
        <v>-802324.66000000015</v>
      </c>
    </row>
    <row r="136" spans="1:11" x14ac:dyDescent="0.25">
      <c r="A136" s="6"/>
      <c r="B136" s="11"/>
      <c r="C136" s="11"/>
      <c r="D136" s="7" t="s">
        <v>145</v>
      </c>
      <c r="E136" s="8">
        <v>794291</v>
      </c>
      <c r="F136" s="8">
        <v>1125691</v>
      </c>
      <c r="G136" s="8">
        <v>866570</v>
      </c>
      <c r="H136" s="8">
        <v>181080</v>
      </c>
      <c r="I136" s="21">
        <f t="shared" si="42"/>
        <v>16.086119547904353</v>
      </c>
      <c r="J136" s="21">
        <f t="shared" si="36"/>
        <v>20.896176881267525</v>
      </c>
      <c r="K136" s="9">
        <f t="shared" si="12"/>
        <v>-685490</v>
      </c>
    </row>
    <row r="137" spans="1:11" x14ac:dyDescent="0.25">
      <c r="A137" s="6"/>
      <c r="B137" s="11"/>
      <c r="C137" s="11"/>
      <c r="D137" s="7" t="s">
        <v>147</v>
      </c>
      <c r="E137" s="8">
        <v>95450</v>
      </c>
      <c r="F137" s="8">
        <v>95450</v>
      </c>
      <c r="G137" s="8">
        <v>47150</v>
      </c>
      <c r="H137" s="8">
        <v>27460.74</v>
      </c>
      <c r="I137" s="21">
        <f t="shared" si="42"/>
        <v>28.769764274489262</v>
      </c>
      <c r="J137" s="21">
        <f t="shared" si="36"/>
        <v>58.241230116649</v>
      </c>
      <c r="K137" s="9">
        <f t="shared" si="12"/>
        <v>-19689.259999999998</v>
      </c>
    </row>
    <row r="138" spans="1:11" x14ac:dyDescent="0.25">
      <c r="A138" s="6"/>
      <c r="B138" s="11"/>
      <c r="C138" s="11"/>
      <c r="D138" s="7" t="s">
        <v>149</v>
      </c>
      <c r="E138" s="8">
        <v>49200</v>
      </c>
      <c r="F138" s="8">
        <v>49200</v>
      </c>
      <c r="G138" s="8">
        <v>24600</v>
      </c>
      <c r="H138" s="8">
        <v>0</v>
      </c>
      <c r="I138" s="21">
        <f t="shared" si="42"/>
        <v>0</v>
      </c>
      <c r="J138" s="21">
        <f t="shared" si="36"/>
        <v>0</v>
      </c>
      <c r="K138" s="9">
        <f t="shared" si="12"/>
        <v>-24600</v>
      </c>
    </row>
    <row r="139" spans="1:11" x14ac:dyDescent="0.25">
      <c r="A139" s="6"/>
      <c r="B139" s="11"/>
      <c r="C139" s="11"/>
      <c r="D139" s="7" t="s">
        <v>151</v>
      </c>
      <c r="E139" s="8">
        <v>905780</v>
      </c>
      <c r="F139" s="8">
        <v>905780</v>
      </c>
      <c r="G139" s="8">
        <v>519000</v>
      </c>
      <c r="H139" s="8">
        <v>224522.09</v>
      </c>
      <c r="I139" s="21">
        <f t="shared" si="42"/>
        <v>24.787706727903021</v>
      </c>
      <c r="J139" s="21">
        <f t="shared" si="36"/>
        <v>43.260518304431599</v>
      </c>
      <c r="K139" s="9">
        <f t="shared" si="12"/>
        <v>-294477.91000000003</v>
      </c>
    </row>
    <row r="140" spans="1:11" ht="30" x14ac:dyDescent="0.25">
      <c r="A140" s="6"/>
      <c r="B140" s="11"/>
      <c r="C140" s="11"/>
      <c r="D140" s="7" t="s">
        <v>153</v>
      </c>
      <c r="E140" s="8">
        <v>901620</v>
      </c>
      <c r="F140" s="8">
        <v>901620</v>
      </c>
      <c r="G140" s="8">
        <v>450810</v>
      </c>
      <c r="H140" s="8">
        <v>244</v>
      </c>
      <c r="I140" s="21">
        <f t="shared" si="42"/>
        <v>2.7062398793283201E-2</v>
      </c>
      <c r="J140" s="21">
        <f t="shared" si="36"/>
        <v>5.4124797586566402E-2</v>
      </c>
      <c r="K140" s="9">
        <f t="shared" si="12"/>
        <v>-450566</v>
      </c>
    </row>
    <row r="141" spans="1:11" ht="45" x14ac:dyDescent="0.25">
      <c r="A141" s="6"/>
      <c r="B141" s="11"/>
      <c r="C141" s="11"/>
      <c r="D141" s="7" t="s">
        <v>155</v>
      </c>
      <c r="E141" s="8">
        <v>1350</v>
      </c>
      <c r="F141" s="8">
        <v>1350</v>
      </c>
      <c r="G141" s="8">
        <v>1350</v>
      </c>
      <c r="H141" s="8">
        <v>0</v>
      </c>
      <c r="I141" s="21">
        <f t="shared" si="42"/>
        <v>0</v>
      </c>
      <c r="J141" s="21">
        <f t="shared" si="36"/>
        <v>0</v>
      </c>
      <c r="K141" s="9">
        <f t="shared" si="12"/>
        <v>-1350</v>
      </c>
    </row>
    <row r="142" spans="1:11" x14ac:dyDescent="0.25">
      <c r="A142" s="6"/>
      <c r="B142" s="11"/>
      <c r="C142" s="11"/>
      <c r="D142" s="7" t="s">
        <v>157</v>
      </c>
      <c r="E142" s="8">
        <v>15000</v>
      </c>
      <c r="F142" s="8">
        <v>15000</v>
      </c>
      <c r="G142" s="8">
        <v>15000</v>
      </c>
      <c r="H142" s="8">
        <v>6640.83</v>
      </c>
      <c r="I142" s="21">
        <f t="shared" si="42"/>
        <v>44.272199999999998</v>
      </c>
      <c r="J142" s="21">
        <f t="shared" si="36"/>
        <v>44.272199999999998</v>
      </c>
      <c r="K142" s="9">
        <f t="shared" si="12"/>
        <v>-8359.17</v>
      </c>
    </row>
    <row r="143" spans="1:11" ht="30" x14ac:dyDescent="0.25">
      <c r="A143" s="6"/>
      <c r="B143" s="11"/>
      <c r="C143" s="11"/>
      <c r="D143" s="7" t="s">
        <v>158</v>
      </c>
      <c r="E143" s="8">
        <v>3000</v>
      </c>
      <c r="F143" s="8">
        <v>203000</v>
      </c>
      <c r="G143" s="8">
        <v>201500</v>
      </c>
      <c r="H143" s="8">
        <v>118327.99</v>
      </c>
      <c r="I143" s="21">
        <f t="shared" si="42"/>
        <v>58.289650246305428</v>
      </c>
      <c r="J143" s="21">
        <f t="shared" si="36"/>
        <v>58.723568238213396</v>
      </c>
      <c r="K143" s="9">
        <f t="shared" si="12"/>
        <v>-83172.009999999995</v>
      </c>
    </row>
    <row r="144" spans="1:11" x14ac:dyDescent="0.25">
      <c r="C144" s="23" t="s">
        <v>110</v>
      </c>
      <c r="D144" s="21" t="s">
        <v>111</v>
      </c>
      <c r="E144" s="21">
        <f>SUM(E145:E150)</f>
        <v>1927420</v>
      </c>
      <c r="F144" s="21">
        <f>SUM(F146:F150)</f>
        <v>2207420</v>
      </c>
      <c r="G144" s="21">
        <f>SUM(G146:G150)</f>
        <v>1288560</v>
      </c>
      <c r="H144" s="21">
        <f>SUM(H146:H150)</f>
        <v>714103.87999999989</v>
      </c>
      <c r="I144" s="21">
        <f>IF(F144=0,0,H144/F144*100)</f>
        <v>32.350159009160009</v>
      </c>
      <c r="J144" s="21">
        <f t="shared" si="36"/>
        <v>55.418752716210342</v>
      </c>
      <c r="K144" s="9">
        <f>H144-G144</f>
        <v>-574456.12000000011</v>
      </c>
    </row>
    <row r="145" spans="1:11" s="28" customFormat="1" x14ac:dyDescent="0.25">
      <c r="B145" s="27"/>
      <c r="C145" s="29"/>
      <c r="D145" s="88" t="s">
        <v>141</v>
      </c>
      <c r="E145" s="89"/>
      <c r="F145" s="89"/>
      <c r="G145" s="89"/>
      <c r="H145" s="89"/>
      <c r="I145" s="89"/>
      <c r="J145" s="89"/>
      <c r="K145" s="90"/>
    </row>
    <row r="146" spans="1:11" x14ac:dyDescent="0.25">
      <c r="A146" s="6"/>
      <c r="B146" s="11"/>
      <c r="C146" s="11"/>
      <c r="D146" s="7" t="s">
        <v>143</v>
      </c>
      <c r="E146" s="8">
        <v>1666170</v>
      </c>
      <c r="F146" s="8">
        <v>1666170</v>
      </c>
      <c r="G146" s="8">
        <v>833120</v>
      </c>
      <c r="H146" s="8">
        <v>520284.94</v>
      </c>
      <c r="I146" s="21">
        <f t="shared" si="42"/>
        <v>31.226401867756593</v>
      </c>
      <c r="J146" s="21">
        <f t="shared" ref="J146:J150" si="47">IF(G146=0,0,H146/G146*100)</f>
        <v>62.450180046091795</v>
      </c>
      <c r="K146" s="9">
        <f t="shared" ref="K146:K150" si="48">H146-G146</f>
        <v>-312835.06</v>
      </c>
    </row>
    <row r="147" spans="1:11" x14ac:dyDescent="0.25">
      <c r="A147" s="6"/>
      <c r="B147" s="11"/>
      <c r="C147" s="11"/>
      <c r="D147" s="7" t="s">
        <v>145</v>
      </c>
      <c r="E147" s="8">
        <v>33300</v>
      </c>
      <c r="F147" s="8">
        <v>233300</v>
      </c>
      <c r="G147" s="8">
        <v>223670</v>
      </c>
      <c r="H147" s="8">
        <v>0</v>
      </c>
      <c r="I147" s="21">
        <f t="shared" si="42"/>
        <v>0</v>
      </c>
      <c r="J147" s="21">
        <f t="shared" si="47"/>
        <v>0</v>
      </c>
      <c r="K147" s="9">
        <f t="shared" si="48"/>
        <v>-223670</v>
      </c>
    </row>
    <row r="148" spans="1:11" x14ac:dyDescent="0.25">
      <c r="A148" s="6"/>
      <c r="B148" s="11"/>
      <c r="C148" s="11"/>
      <c r="D148" s="7" t="s">
        <v>147</v>
      </c>
      <c r="E148" s="8">
        <v>91750</v>
      </c>
      <c r="F148" s="8">
        <v>131750</v>
      </c>
      <c r="G148" s="8">
        <v>103870</v>
      </c>
      <c r="H148" s="8">
        <v>82058.25</v>
      </c>
      <c r="I148" s="21">
        <f t="shared" si="42"/>
        <v>62.283301707779884</v>
      </c>
      <c r="J148" s="21">
        <f t="shared" si="47"/>
        <v>79.00091460479446</v>
      </c>
      <c r="K148" s="9">
        <f t="shared" si="48"/>
        <v>-21811.75</v>
      </c>
    </row>
    <row r="149" spans="1:11" x14ac:dyDescent="0.25">
      <c r="A149" s="6"/>
      <c r="B149" s="11"/>
      <c r="C149" s="11"/>
      <c r="D149" s="7" t="s">
        <v>149</v>
      </c>
      <c r="E149" s="8">
        <v>49800</v>
      </c>
      <c r="F149" s="8">
        <v>89800</v>
      </c>
      <c r="G149" s="8">
        <v>82300</v>
      </c>
      <c r="H149" s="8">
        <v>76782.12</v>
      </c>
      <c r="I149" s="21">
        <f t="shared" si="42"/>
        <v>85.503474387527831</v>
      </c>
      <c r="J149" s="21">
        <f t="shared" si="47"/>
        <v>93.295407047387599</v>
      </c>
      <c r="K149" s="9">
        <f t="shared" si="48"/>
        <v>-5517.8800000000047</v>
      </c>
    </row>
    <row r="150" spans="1:11" x14ac:dyDescent="0.25">
      <c r="A150" s="6"/>
      <c r="B150" s="11"/>
      <c r="C150" s="11"/>
      <c r="D150" s="7" t="s">
        <v>151</v>
      </c>
      <c r="E150" s="8">
        <v>86400</v>
      </c>
      <c r="F150" s="8">
        <v>86400</v>
      </c>
      <c r="G150" s="8">
        <v>45600</v>
      </c>
      <c r="H150" s="8">
        <v>34978.57</v>
      </c>
      <c r="I150" s="21">
        <f t="shared" si="42"/>
        <v>40.484456018518514</v>
      </c>
      <c r="J150" s="21">
        <f t="shared" si="47"/>
        <v>76.707390350877191</v>
      </c>
      <c r="K150" s="9">
        <f t="shared" si="48"/>
        <v>-10621.43</v>
      </c>
    </row>
    <row r="151" spans="1:11" x14ac:dyDescent="0.25">
      <c r="C151" s="23" t="s">
        <v>112</v>
      </c>
      <c r="D151" s="21" t="s">
        <v>113</v>
      </c>
      <c r="E151" s="21">
        <f>SUM(E153:E158)</f>
        <v>15678960</v>
      </c>
      <c r="F151" s="21">
        <f>SUM(F152:F158)</f>
        <v>16028960</v>
      </c>
      <c r="G151" s="21">
        <f>SUM(G152:G158)</f>
        <v>8802369</v>
      </c>
      <c r="H151" s="21">
        <f>SUM(H152:H158)</f>
        <v>5072709.05</v>
      </c>
      <c r="I151" s="21">
        <f t="shared" si="42"/>
        <v>31.647150220600711</v>
      </c>
      <c r="J151" s="21">
        <f t="shared" si="36"/>
        <v>57.628907058997413</v>
      </c>
      <c r="K151" s="9">
        <f t="shared" si="12"/>
        <v>-3729659.95</v>
      </c>
    </row>
    <row r="152" spans="1:11" x14ac:dyDescent="0.25">
      <c r="B152" s="33"/>
      <c r="C152" s="23"/>
      <c r="D152" s="7" t="s">
        <v>143</v>
      </c>
      <c r="E152" s="39">
        <v>0</v>
      </c>
      <c r="F152" s="39">
        <v>100000</v>
      </c>
      <c r="G152" s="39">
        <v>100000</v>
      </c>
      <c r="H152" s="39">
        <v>0</v>
      </c>
      <c r="I152" s="21">
        <f t="shared" si="42"/>
        <v>0</v>
      </c>
      <c r="J152" s="21">
        <f t="shared" ref="J152:J159" si="49">IF(G152=0,0,H152/G152*100)</f>
        <v>0</v>
      </c>
      <c r="K152" s="21">
        <f t="shared" ref="K152:K159" si="50">H152-G152</f>
        <v>-100000</v>
      </c>
    </row>
    <row r="153" spans="1:11" x14ac:dyDescent="0.25">
      <c r="A153" s="6"/>
      <c r="B153" s="11"/>
      <c r="C153" s="11" t="s">
        <v>144</v>
      </c>
      <c r="D153" s="7" t="s">
        <v>145</v>
      </c>
      <c r="E153" s="8">
        <v>1589360</v>
      </c>
      <c r="F153" s="8">
        <v>1489360</v>
      </c>
      <c r="G153" s="8">
        <v>741350</v>
      </c>
      <c r="H153" s="8">
        <v>268049</v>
      </c>
      <c r="I153" s="21">
        <f t="shared" si="42"/>
        <v>17.99759628296718</v>
      </c>
      <c r="J153" s="21">
        <f t="shared" si="49"/>
        <v>36.15687596951507</v>
      </c>
      <c r="K153" s="9">
        <f t="shared" si="50"/>
        <v>-473301</v>
      </c>
    </row>
    <row r="154" spans="1:11" x14ac:dyDescent="0.25">
      <c r="A154" s="6"/>
      <c r="B154" s="11"/>
      <c r="C154" s="11" t="s">
        <v>146</v>
      </c>
      <c r="D154" s="7" t="s">
        <v>147</v>
      </c>
      <c r="E154" s="8">
        <v>231800</v>
      </c>
      <c r="F154" s="8">
        <v>231800</v>
      </c>
      <c r="G154" s="8">
        <v>110220</v>
      </c>
      <c r="H154" s="8">
        <v>15978.79</v>
      </c>
      <c r="I154" s="21">
        <f t="shared" si="42"/>
        <v>6.8933520276100086</v>
      </c>
      <c r="J154" s="21">
        <f t="shared" si="49"/>
        <v>14.497178370531666</v>
      </c>
      <c r="K154" s="9">
        <f t="shared" si="50"/>
        <v>-94241.209999999992</v>
      </c>
    </row>
    <row r="155" spans="1:11" ht="30" x14ac:dyDescent="0.25">
      <c r="A155" s="6"/>
      <c r="B155" s="11"/>
      <c r="C155" s="11"/>
      <c r="D155" s="7" t="s">
        <v>158</v>
      </c>
      <c r="E155" s="8">
        <v>300000</v>
      </c>
      <c r="F155" s="8">
        <v>300000</v>
      </c>
      <c r="G155" s="8">
        <v>100000</v>
      </c>
      <c r="H155" s="8">
        <v>0</v>
      </c>
      <c r="I155" s="21"/>
      <c r="J155" s="21"/>
      <c r="K155" s="9"/>
    </row>
    <row r="156" spans="1:11" x14ac:dyDescent="0.25">
      <c r="A156" s="6"/>
      <c r="B156" s="11"/>
      <c r="C156" s="11" t="s">
        <v>150</v>
      </c>
      <c r="D156" s="7" t="s">
        <v>151</v>
      </c>
      <c r="E156" s="8">
        <v>4132800</v>
      </c>
      <c r="F156" s="8">
        <v>3532800</v>
      </c>
      <c r="G156" s="8">
        <v>1582800</v>
      </c>
      <c r="H156" s="8">
        <v>800160.33</v>
      </c>
      <c r="I156" s="21">
        <f t="shared" si="42"/>
        <v>22.649465862771738</v>
      </c>
      <c r="J156" s="21">
        <f t="shared" si="49"/>
        <v>50.553470432145566</v>
      </c>
      <c r="K156" s="9">
        <f t="shared" si="50"/>
        <v>-782639.67</v>
      </c>
    </row>
    <row r="157" spans="1:11" ht="30" x14ac:dyDescent="0.25">
      <c r="A157" s="6"/>
      <c r="B157" s="11"/>
      <c r="C157" s="11" t="s">
        <v>168</v>
      </c>
      <c r="D157" s="7" t="s">
        <v>169</v>
      </c>
      <c r="E157" s="8">
        <v>9425000</v>
      </c>
      <c r="F157" s="8">
        <v>9625000</v>
      </c>
      <c r="G157" s="8">
        <v>5417999</v>
      </c>
      <c r="H157" s="8">
        <v>3888670.93</v>
      </c>
      <c r="I157" s="21">
        <f t="shared" si="42"/>
        <v>40.401775896103899</v>
      </c>
      <c r="J157" s="21">
        <f t="shared" si="49"/>
        <v>71.773193941157984</v>
      </c>
      <c r="K157" s="9">
        <f t="shared" si="50"/>
        <v>-1529328.0699999998</v>
      </c>
    </row>
    <row r="158" spans="1:11" ht="30" x14ac:dyDescent="0.25">
      <c r="A158" s="6"/>
      <c r="B158" s="11"/>
      <c r="C158" s="11"/>
      <c r="D158" s="7" t="s">
        <v>170</v>
      </c>
      <c r="E158" s="8">
        <v>0</v>
      </c>
      <c r="F158" s="8">
        <v>750000</v>
      </c>
      <c r="G158" s="8">
        <v>750000</v>
      </c>
      <c r="H158" s="8">
        <v>99850</v>
      </c>
      <c r="I158" s="21">
        <f t="shared" si="42"/>
        <v>13.313333333333333</v>
      </c>
      <c r="J158" s="21">
        <f t="shared" si="49"/>
        <v>13.313333333333333</v>
      </c>
      <c r="K158" s="9">
        <f t="shared" si="50"/>
        <v>-650150</v>
      </c>
    </row>
    <row r="159" spans="1:11" x14ac:dyDescent="0.25">
      <c r="C159" s="23" t="s">
        <v>114</v>
      </c>
      <c r="D159" s="21" t="s">
        <v>116</v>
      </c>
      <c r="E159" s="21">
        <f>SUM(E160:E163)</f>
        <v>35939585</v>
      </c>
      <c r="F159" s="21">
        <f>SUM(F160:F163)</f>
        <v>55039585</v>
      </c>
      <c r="G159" s="21">
        <f>SUM(G160:G163)</f>
        <v>35361100</v>
      </c>
      <c r="H159" s="21">
        <f>SUM(H160:H163)</f>
        <v>4111400.1500000004</v>
      </c>
      <c r="I159" s="21">
        <f t="shared" si="42"/>
        <v>7.4698967116121979</v>
      </c>
      <c r="J159" s="21">
        <f t="shared" si="49"/>
        <v>11.626901171060856</v>
      </c>
      <c r="K159" s="9">
        <f t="shared" si="50"/>
        <v>-31249699.850000001</v>
      </c>
    </row>
    <row r="160" spans="1:11" x14ac:dyDescent="0.25">
      <c r="A160" s="6"/>
      <c r="B160" s="11"/>
      <c r="C160" s="11" t="s">
        <v>115</v>
      </c>
      <c r="D160" s="7" t="s">
        <v>147</v>
      </c>
      <c r="E160" s="8">
        <v>916585</v>
      </c>
      <c r="F160" s="8">
        <v>916585</v>
      </c>
      <c r="G160" s="8">
        <v>570000</v>
      </c>
      <c r="H160" s="8">
        <v>97998.99</v>
      </c>
      <c r="I160" s="21">
        <f t="shared" si="42"/>
        <v>10.691751446947093</v>
      </c>
      <c r="J160" s="21">
        <f t="shared" si="36"/>
        <v>17.192805263157894</v>
      </c>
      <c r="K160" s="9">
        <f t="shared" si="12"/>
        <v>-472001.01</v>
      </c>
    </row>
    <row r="161" spans="1:14" x14ac:dyDescent="0.25">
      <c r="A161" s="6"/>
      <c r="B161" s="11"/>
      <c r="C161" s="11" t="s">
        <v>117</v>
      </c>
      <c r="D161" s="7" t="s">
        <v>157</v>
      </c>
      <c r="E161" s="8">
        <v>23000</v>
      </c>
      <c r="F161" s="8">
        <v>23000</v>
      </c>
      <c r="G161" s="8">
        <v>23000</v>
      </c>
      <c r="H161" s="8">
        <v>0</v>
      </c>
      <c r="I161" s="21">
        <f t="shared" si="42"/>
        <v>0</v>
      </c>
      <c r="J161" s="21">
        <f t="shared" si="36"/>
        <v>0</v>
      </c>
      <c r="K161" s="9">
        <f t="shared" si="12"/>
        <v>-23000</v>
      </c>
    </row>
    <row r="162" spans="1:14" x14ac:dyDescent="0.25">
      <c r="A162" s="6"/>
      <c r="B162" s="11"/>
      <c r="C162" s="11" t="s">
        <v>118</v>
      </c>
      <c r="D162" s="7" t="s">
        <v>172</v>
      </c>
      <c r="E162" s="8">
        <v>35000000</v>
      </c>
      <c r="F162" s="8">
        <v>35000000</v>
      </c>
      <c r="G162" s="8">
        <v>15668100</v>
      </c>
      <c r="H162" s="8">
        <v>3939415.89</v>
      </c>
      <c r="I162" s="21">
        <f t="shared" si="42"/>
        <v>11.255473971428572</v>
      </c>
      <c r="J162" s="21">
        <f t="shared" si="36"/>
        <v>25.142907499952134</v>
      </c>
      <c r="K162" s="9">
        <f t="shared" si="12"/>
        <v>-11728684.109999999</v>
      </c>
    </row>
    <row r="163" spans="1:14" x14ac:dyDescent="0.25">
      <c r="A163" s="24"/>
      <c r="B163" s="69"/>
      <c r="C163" s="11"/>
      <c r="D163" s="7" t="s">
        <v>210</v>
      </c>
      <c r="E163" s="8">
        <v>0</v>
      </c>
      <c r="F163" s="8">
        <v>19100000</v>
      </c>
      <c r="G163" s="8">
        <v>19100000</v>
      </c>
      <c r="H163" s="8">
        <v>73985.27</v>
      </c>
      <c r="I163" s="21">
        <f t="shared" si="42"/>
        <v>0.38735743455497385</v>
      </c>
      <c r="J163" s="21">
        <f t="shared" si="36"/>
        <v>0.38735743455497385</v>
      </c>
      <c r="K163" s="9">
        <f t="shared" si="12"/>
        <v>-19026014.73</v>
      </c>
    </row>
    <row r="164" spans="1:14" ht="30" x14ac:dyDescent="0.25">
      <c r="B164" s="33"/>
      <c r="C164" s="23"/>
      <c r="D164" s="62" t="s">
        <v>192</v>
      </c>
      <c r="E164" s="21">
        <f>E165</f>
        <v>19976722</v>
      </c>
      <c r="F164" s="21">
        <f>F165</f>
        <v>19976722</v>
      </c>
      <c r="G164" s="21">
        <f>G165</f>
        <v>7215000</v>
      </c>
      <c r="H164" s="21">
        <f>H165</f>
        <v>3557835.6</v>
      </c>
      <c r="I164" s="21">
        <f t="shared" si="42"/>
        <v>17.809906950699919</v>
      </c>
      <c r="J164" s="21">
        <f t="shared" si="36"/>
        <v>49.311650727650729</v>
      </c>
      <c r="K164" s="9">
        <f t="shared" si="12"/>
        <v>-3657164.4</v>
      </c>
    </row>
    <row r="165" spans="1:14" x14ac:dyDescent="0.25">
      <c r="A165" s="6"/>
      <c r="B165" s="11"/>
      <c r="C165" s="11"/>
      <c r="D165" s="7" t="s">
        <v>147</v>
      </c>
      <c r="E165" s="8">
        <v>19976722</v>
      </c>
      <c r="F165" s="8">
        <v>19976722</v>
      </c>
      <c r="G165" s="8">
        <v>7215000</v>
      </c>
      <c r="H165" s="8">
        <v>3557835.6</v>
      </c>
      <c r="I165" s="21">
        <f t="shared" si="42"/>
        <v>17.809906950699919</v>
      </c>
      <c r="J165" s="21">
        <f t="shared" si="36"/>
        <v>49.311650727650729</v>
      </c>
      <c r="K165" s="9">
        <f t="shared" si="12"/>
        <v>-3657164.4</v>
      </c>
    </row>
    <row r="166" spans="1:14" x14ac:dyDescent="0.25">
      <c r="C166" s="23" t="s">
        <v>119</v>
      </c>
      <c r="D166" s="21" t="s">
        <v>120</v>
      </c>
      <c r="E166" s="21">
        <f>SUM(E167:E170)</f>
        <v>5909603</v>
      </c>
      <c r="F166" s="21">
        <f>SUM(F167:F170)</f>
        <v>6510003</v>
      </c>
      <c r="G166" s="21">
        <f>SUM(G167:G170)</f>
        <v>3649660</v>
      </c>
      <c r="H166" s="21">
        <f>SUM(H167:H170)</f>
        <v>1813923.02</v>
      </c>
      <c r="I166" s="21">
        <f>IF(F166=0,0,H166/F166*100)</f>
        <v>27.863628019833481</v>
      </c>
      <c r="J166" s="21">
        <f>IF(G166=0,0,H166/G166*100)</f>
        <v>49.701150792128587</v>
      </c>
      <c r="K166" s="9">
        <f t="shared" si="12"/>
        <v>-1835736.98</v>
      </c>
    </row>
    <row r="167" spans="1:14" x14ac:dyDescent="0.25">
      <c r="A167" s="6"/>
      <c r="B167" s="11"/>
      <c r="C167" s="11"/>
      <c r="D167" s="7" t="s">
        <v>173</v>
      </c>
      <c r="E167" s="8">
        <v>2317000</v>
      </c>
      <c r="F167" s="8">
        <v>2317000</v>
      </c>
      <c r="G167" s="8">
        <v>1158500</v>
      </c>
      <c r="H167" s="8">
        <v>0</v>
      </c>
      <c r="I167" s="21">
        <f t="shared" si="42"/>
        <v>0</v>
      </c>
      <c r="J167" s="21">
        <f t="shared" si="36"/>
        <v>0</v>
      </c>
      <c r="K167" s="9">
        <f t="shared" ref="K167:K170" si="51">H167-G167</f>
        <v>-1158500</v>
      </c>
    </row>
    <row r="168" spans="1:14" x14ac:dyDescent="0.25">
      <c r="A168" s="6"/>
      <c r="B168" s="11"/>
      <c r="C168" s="11"/>
      <c r="D168" s="7" t="s">
        <v>174</v>
      </c>
      <c r="E168" s="8">
        <v>290000</v>
      </c>
      <c r="F168" s="8">
        <v>790400</v>
      </c>
      <c r="G168" s="8">
        <v>645600</v>
      </c>
      <c r="H168" s="8">
        <v>361600</v>
      </c>
      <c r="I168" s="21">
        <f t="shared" si="42"/>
        <v>45.748987854251013</v>
      </c>
      <c r="J168" s="21">
        <f t="shared" si="36"/>
        <v>56.009913258983893</v>
      </c>
      <c r="K168" s="9">
        <f t="shared" si="12"/>
        <v>-284000</v>
      </c>
    </row>
    <row r="169" spans="1:14" x14ac:dyDescent="0.25">
      <c r="A169" s="6"/>
      <c r="B169" s="11"/>
      <c r="C169" s="11"/>
      <c r="D169" s="7" t="s">
        <v>147</v>
      </c>
      <c r="E169" s="8">
        <v>367909</v>
      </c>
      <c r="F169" s="8">
        <v>367909</v>
      </c>
      <c r="G169" s="8">
        <v>297160</v>
      </c>
      <c r="H169" s="8">
        <v>82000</v>
      </c>
      <c r="I169" s="21">
        <f t="shared" si="42"/>
        <v>22.288120160148299</v>
      </c>
      <c r="J169" s="21">
        <f t="shared" si="36"/>
        <v>27.594561852200833</v>
      </c>
      <c r="K169" s="9">
        <f t="shared" si="12"/>
        <v>-215160</v>
      </c>
    </row>
    <row r="170" spans="1:14" ht="30" x14ac:dyDescent="0.25">
      <c r="A170" s="6"/>
      <c r="B170" s="11"/>
      <c r="C170" s="11" t="s">
        <v>121</v>
      </c>
      <c r="D170" s="7" t="s">
        <v>122</v>
      </c>
      <c r="E170" s="8">
        <v>2934694</v>
      </c>
      <c r="F170" s="8">
        <v>3034694</v>
      </c>
      <c r="G170" s="8">
        <v>1548400</v>
      </c>
      <c r="H170" s="8">
        <v>1370323.02</v>
      </c>
      <c r="I170" s="21">
        <f t="shared" si="42"/>
        <v>45.15522883032029</v>
      </c>
      <c r="J170" s="21">
        <f t="shared" si="36"/>
        <v>88.499290880909328</v>
      </c>
      <c r="K170" s="9">
        <f t="shared" si="51"/>
        <v>-178076.97999999998</v>
      </c>
    </row>
    <row r="171" spans="1:14" s="28" customFormat="1" x14ac:dyDescent="0.25">
      <c r="B171" s="27"/>
      <c r="C171" s="29"/>
      <c r="D171" s="88" t="s">
        <v>141</v>
      </c>
      <c r="E171" s="89"/>
      <c r="F171" s="89"/>
      <c r="G171" s="89"/>
      <c r="H171" s="89"/>
      <c r="I171" s="89"/>
      <c r="J171" s="89"/>
      <c r="K171" s="90"/>
      <c r="N171" s="65"/>
    </row>
    <row r="172" spans="1:14" x14ac:dyDescent="0.25">
      <c r="A172" s="6"/>
      <c r="B172" s="11"/>
      <c r="C172" s="11"/>
      <c r="D172" s="7" t="s">
        <v>143</v>
      </c>
      <c r="E172" s="8">
        <v>2191564</v>
      </c>
      <c r="F172" s="8">
        <v>2191564</v>
      </c>
      <c r="G172" s="8">
        <v>1098000</v>
      </c>
      <c r="H172" s="8">
        <v>862714.61</v>
      </c>
      <c r="I172" s="21">
        <f t="shared" si="42"/>
        <v>39.365248288436931</v>
      </c>
      <c r="J172" s="21">
        <f t="shared" ref="J172:J179" si="52">IF(G172=0,0,H172/G172*100)</f>
        <v>78.571458105646627</v>
      </c>
      <c r="K172" s="9">
        <f t="shared" ref="K172:K179" si="53">H172-G172</f>
        <v>-235285.39</v>
      </c>
    </row>
    <row r="173" spans="1:14" x14ac:dyDescent="0.25">
      <c r="A173" s="6"/>
      <c r="B173" s="11"/>
      <c r="C173" s="11"/>
      <c r="D173" s="7" t="s">
        <v>145</v>
      </c>
      <c r="E173" s="8">
        <v>542430</v>
      </c>
      <c r="F173" s="8">
        <v>542430</v>
      </c>
      <c r="G173" s="8">
        <v>230000</v>
      </c>
      <c r="H173" s="8">
        <v>440732.06</v>
      </c>
      <c r="I173" s="21">
        <f t="shared" ref="I173:I180" si="54">IF(F173=0,0,H173/F173*100)</f>
        <v>81.251416772671121</v>
      </c>
      <c r="J173" s="21">
        <f>IF(G173=0,0,H173/G173*100)</f>
        <v>191.62263478260871</v>
      </c>
      <c r="K173" s="9">
        <f t="shared" si="53"/>
        <v>210732.06</v>
      </c>
    </row>
    <row r="174" spans="1:14" x14ac:dyDescent="0.25">
      <c r="A174" s="6"/>
      <c r="B174" s="11"/>
      <c r="C174" s="11"/>
      <c r="D174" s="7" t="s">
        <v>151</v>
      </c>
      <c r="E174" s="8">
        <v>162000</v>
      </c>
      <c r="F174" s="8">
        <v>162000</v>
      </c>
      <c r="G174" s="8">
        <v>88800</v>
      </c>
      <c r="H174" s="8">
        <v>53125.85</v>
      </c>
      <c r="I174" s="21">
        <f t="shared" si="54"/>
        <v>32.793734567901232</v>
      </c>
      <c r="J174" s="21">
        <f t="shared" si="52"/>
        <v>59.826407657657654</v>
      </c>
      <c r="K174" s="9">
        <f t="shared" si="53"/>
        <v>-35674.15</v>
      </c>
    </row>
    <row r="175" spans="1:14" x14ac:dyDescent="0.25">
      <c r="C175" s="23" t="s">
        <v>123</v>
      </c>
      <c r="D175" s="21" t="s">
        <v>125</v>
      </c>
      <c r="E175" s="21">
        <v>545000</v>
      </c>
      <c r="F175" s="21">
        <v>545000</v>
      </c>
      <c r="G175" s="21">
        <v>545000</v>
      </c>
      <c r="H175" s="21">
        <v>0</v>
      </c>
      <c r="I175" s="21">
        <f t="shared" si="54"/>
        <v>0</v>
      </c>
      <c r="J175" s="21">
        <f t="shared" si="52"/>
        <v>0</v>
      </c>
      <c r="K175" s="9">
        <f t="shared" si="53"/>
        <v>-545000</v>
      </c>
    </row>
    <row r="176" spans="1:14" x14ac:dyDescent="0.25">
      <c r="C176" s="23" t="s">
        <v>124</v>
      </c>
      <c r="D176" s="21" t="s">
        <v>126</v>
      </c>
      <c r="E176" s="21">
        <f>E177+E179</f>
        <v>14783568</v>
      </c>
      <c r="F176" s="21">
        <f>F177+F179</f>
        <v>38664210</v>
      </c>
      <c r="G176" s="21">
        <f>G177+G179</f>
        <v>31557188</v>
      </c>
      <c r="H176" s="21">
        <f>H177+H179</f>
        <v>30235546</v>
      </c>
      <c r="I176" s="21">
        <f t="shared" si="54"/>
        <v>78.200346004741846</v>
      </c>
      <c r="J176" s="21">
        <f t="shared" si="52"/>
        <v>95.811914547012236</v>
      </c>
      <c r="K176" s="9">
        <f t="shared" si="53"/>
        <v>-1321642</v>
      </c>
    </row>
    <row r="177" spans="1:11" x14ac:dyDescent="0.25">
      <c r="A177" s="6"/>
      <c r="B177" s="11"/>
      <c r="C177" s="11" t="s">
        <v>127</v>
      </c>
      <c r="D177" s="7" t="s">
        <v>97</v>
      </c>
      <c r="E177" s="8">
        <v>14783568</v>
      </c>
      <c r="F177" s="8">
        <v>25050210</v>
      </c>
      <c r="G177" s="8">
        <v>17943188</v>
      </c>
      <c r="H177" s="8">
        <v>17921546</v>
      </c>
      <c r="I177" s="21">
        <f t="shared" si="54"/>
        <v>71.54249804692256</v>
      </c>
      <c r="J177" s="21">
        <f t="shared" si="52"/>
        <v>99.879385982022811</v>
      </c>
      <c r="K177" s="9">
        <f t="shared" si="53"/>
        <v>-21642</v>
      </c>
    </row>
    <row r="178" spans="1:11" ht="75" x14ac:dyDescent="0.25">
      <c r="A178" s="6"/>
      <c r="B178" s="11"/>
      <c r="C178" s="11"/>
      <c r="D178" s="7" t="s">
        <v>200</v>
      </c>
      <c r="E178" s="8">
        <v>7200000</v>
      </c>
      <c r="F178" s="8">
        <v>0</v>
      </c>
      <c r="G178" s="8">
        <v>0</v>
      </c>
      <c r="H178" s="8">
        <v>0</v>
      </c>
      <c r="I178" s="21">
        <f t="shared" si="54"/>
        <v>0</v>
      </c>
      <c r="J178" s="21">
        <f t="shared" si="52"/>
        <v>0</v>
      </c>
      <c r="K178" s="9">
        <f t="shared" si="53"/>
        <v>0</v>
      </c>
    </row>
    <row r="179" spans="1:11" ht="45" x14ac:dyDescent="0.25">
      <c r="A179" s="6"/>
      <c r="B179" s="11"/>
      <c r="C179" s="11" t="s">
        <v>128</v>
      </c>
      <c r="D179" s="7" t="s">
        <v>130</v>
      </c>
      <c r="E179" s="8">
        <v>0</v>
      </c>
      <c r="F179" s="8">
        <v>13614000</v>
      </c>
      <c r="G179" s="8">
        <v>13614000</v>
      </c>
      <c r="H179" s="8">
        <v>12314000</v>
      </c>
      <c r="I179" s="21">
        <f t="shared" si="54"/>
        <v>90.451006317026597</v>
      </c>
      <c r="J179" s="21">
        <f t="shared" si="52"/>
        <v>90.451006317026597</v>
      </c>
      <c r="K179" s="9">
        <f t="shared" si="53"/>
        <v>-1300000</v>
      </c>
    </row>
    <row r="180" spans="1:11" x14ac:dyDescent="0.25">
      <c r="C180" s="23" t="s">
        <v>129</v>
      </c>
      <c r="D180" s="21" t="s">
        <v>132</v>
      </c>
      <c r="E180" s="21">
        <f>E86+E97+E117+E120+E133+E144+E151+E159+E166+E175+E176+E164+E178</f>
        <v>288309646</v>
      </c>
      <c r="F180" s="21">
        <f>F86+F97+F117+F120+F133+F144+F151+F159+F166+F175+F176+F164+F178</f>
        <v>340999066.41000003</v>
      </c>
      <c r="G180" s="21">
        <f>G86+G97+G117+G120+G133+G144+G151+G159+G166+G175+G176+G164+G178</f>
        <v>198544560.41</v>
      </c>
      <c r="H180" s="21">
        <f>H86+H97+H117+H120+H133+H144+H151+H159+H166+H175+H176+H164+H178</f>
        <v>122219152.83999999</v>
      </c>
      <c r="I180" s="21">
        <f t="shared" si="54"/>
        <v>35.841491921579006</v>
      </c>
      <c r="J180" s="21">
        <f t="shared" ref="J180" si="55">IF(G180=0,0,H180/G180*100)</f>
        <v>61.557542844595723</v>
      </c>
      <c r="K180" s="9">
        <f>H180-G180</f>
        <v>-76325407.570000008</v>
      </c>
    </row>
    <row r="181" spans="1:11" hidden="1" x14ac:dyDescent="0.25">
      <c r="C181" s="23"/>
      <c r="D181" s="31"/>
      <c r="E181" s="31"/>
      <c r="F181" s="31"/>
      <c r="G181" s="31"/>
      <c r="H181" s="31"/>
      <c r="I181" s="31"/>
      <c r="J181" s="31"/>
      <c r="K181" s="32"/>
    </row>
    <row r="182" spans="1:11" x14ac:dyDescent="0.25">
      <c r="C182" s="23" t="s">
        <v>131</v>
      </c>
    </row>
    <row r="183" spans="1:11" x14ac:dyDescent="0.25">
      <c r="D183" s="45" t="s">
        <v>198</v>
      </c>
      <c r="I183" s="70" t="s">
        <v>201</v>
      </c>
      <c r="J183" s="70"/>
      <c r="K183" s="70"/>
    </row>
    <row r="186" spans="1:11" x14ac:dyDescent="0.25">
      <c r="G186" s="64"/>
    </row>
  </sheetData>
  <mergeCells count="31">
    <mergeCell ref="D6:K6"/>
    <mergeCell ref="B64:D64"/>
    <mergeCell ref="D84:D85"/>
    <mergeCell ref="E84:E85"/>
    <mergeCell ref="F84:F85"/>
    <mergeCell ref="G84:G85"/>
    <mergeCell ref="D171:K171"/>
    <mergeCell ref="D83:K83"/>
    <mergeCell ref="D121:K121"/>
    <mergeCell ref="D118:K118"/>
    <mergeCell ref="D98:K98"/>
    <mergeCell ref="D87:K87"/>
    <mergeCell ref="H84:H85"/>
    <mergeCell ref="I84:J84"/>
    <mergeCell ref="K84:K85"/>
    <mergeCell ref="I183:K183"/>
    <mergeCell ref="I1:K1"/>
    <mergeCell ref="K7:K8"/>
    <mergeCell ref="B2:K2"/>
    <mergeCell ref="B3:K3"/>
    <mergeCell ref="G5:H5"/>
    <mergeCell ref="G7:G8"/>
    <mergeCell ref="H7:H8"/>
    <mergeCell ref="I7:J7"/>
    <mergeCell ref="F7:F8"/>
    <mergeCell ref="B7:B8"/>
    <mergeCell ref="C7:C8"/>
    <mergeCell ref="D7:D8"/>
    <mergeCell ref="E7:E8"/>
    <mergeCell ref="D134:K134"/>
    <mergeCell ref="D145:K145"/>
  </mergeCells>
  <conditionalFormatting sqref="C86 B9:B13 B65:B85 B119 B146:B150 B160:B163 B172:B174 B177:B179 B17:B45 B167:B170 B47:B62">
    <cfRule type="expression" dxfId="191" priority="663" stopIfTrue="1">
      <formula>A9=1</formula>
    </cfRule>
  </conditionalFormatting>
  <conditionalFormatting sqref="C9:C13 C119 C146:C150 C160:C163 C172:C174 C177:C179 C17:C45 C167:C170 C47:C62">
    <cfRule type="expression" dxfId="190" priority="664" stopIfTrue="1">
      <formula>A9=1</formula>
    </cfRule>
  </conditionalFormatting>
  <conditionalFormatting sqref="D9:D14 D119 D147:D150 D160:D163 D173:D174 D177:D179 D16:D45 D167:D170 D47:D62">
    <cfRule type="expression" dxfId="189" priority="665" stopIfTrue="1">
      <formula>A9=1</formula>
    </cfRule>
  </conditionalFormatting>
  <conditionalFormatting sqref="E11:F14 E9:E10 E29:F29 E38:F38 E119:F119 E146:F150 E160:F163 E172:F174 E177:F179 E16:F26 E44:F44 E47:F48 E50:F56 E58:F58 E57:H57 E61:F62 E60:H60 F9:H9 E42:H43 E49:H49 E167:F170 E45:H45">
    <cfRule type="expression" dxfId="188" priority="666" stopIfTrue="1">
      <formula>A9=1</formula>
    </cfRule>
  </conditionalFormatting>
  <conditionalFormatting sqref="G10:G14 G29 G38 G119 G146:G150 G160:G163 G172:G174 G177:G179 G16:G26 G44 G47:G48 G58 G61:G62 G50:G56 G167:G170">
    <cfRule type="expression" dxfId="187" priority="668" stopIfTrue="1">
      <formula>A10=1</formula>
    </cfRule>
  </conditionalFormatting>
  <conditionalFormatting sqref="H10:H14 D86:F86 D117:F117 D120 D133:F133 D144:F144 D151:F151 D166:F166 D176:F176 E175:F175 E180:F181 D159:F159 H29 H38 D97:F97 H119 H146:H150 H160:H163 H172:H174 H177:H179 H16:H26 H44 H47:H48 H58 H61:H62 H50:H56 E152:F152 H167:H170 E82:H82">
    <cfRule type="expression" dxfId="186" priority="669" stopIfTrue="1">
      <formula>XFA10=1</formula>
    </cfRule>
  </conditionalFormatting>
  <conditionalFormatting sqref="K64 K144 K119 K146:K151 K160:K163 K172:K175 K177:K181 K167:K170 K9:K62">
    <cfRule type="expression" dxfId="185" priority="670" stopIfTrue="1">
      <formula>A9=1</formula>
    </cfRule>
  </conditionalFormatting>
  <conditionalFormatting sqref="J144 J151 J180:J181 J82:K82 J175 J64 I119:J119 I146:J150 I160:J163 I172:J174 I177:J179 I152:K152 I167:J170 I9:J62">
    <cfRule type="expression" dxfId="184" priority="671" stopIfTrue="1">
      <formula>XFD9=1</formula>
    </cfRule>
  </conditionalFormatting>
  <conditionalFormatting sqref="G86:H86 H97 G117:H117 G133:H133 G144:H144 G166:H166 G175:H176 G180:H181 G159:H159 G151:H152">
    <cfRule type="expression" dxfId="183" priority="643" stopIfTrue="1">
      <formula>XFC86=1</formula>
    </cfRule>
  </conditionalFormatting>
  <conditionalFormatting sqref="K86">
    <cfRule type="expression" dxfId="182" priority="635" stopIfTrue="1">
      <formula>A86=1</formula>
    </cfRule>
  </conditionalFormatting>
  <conditionalFormatting sqref="J86">
    <cfRule type="expression" dxfId="181" priority="636" stopIfTrue="1">
      <formula>A86=1</formula>
    </cfRule>
  </conditionalFormatting>
  <conditionalFormatting sqref="K97">
    <cfRule type="expression" dxfId="180" priority="630" stopIfTrue="1">
      <formula>A97=1</formula>
    </cfRule>
  </conditionalFormatting>
  <conditionalFormatting sqref="J97">
    <cfRule type="expression" dxfId="179" priority="631" stopIfTrue="1">
      <formula>A97=1</formula>
    </cfRule>
  </conditionalFormatting>
  <conditionalFormatting sqref="K117">
    <cfRule type="expression" dxfId="178" priority="627" stopIfTrue="1">
      <formula>A117=1</formula>
    </cfRule>
  </conditionalFormatting>
  <conditionalFormatting sqref="J117">
    <cfRule type="expression" dxfId="177" priority="628" stopIfTrue="1">
      <formula>A117=1</formula>
    </cfRule>
  </conditionalFormatting>
  <conditionalFormatting sqref="K120">
    <cfRule type="expression" dxfId="176" priority="624" stopIfTrue="1">
      <formula>A120=1</formula>
    </cfRule>
  </conditionalFormatting>
  <conditionalFormatting sqref="J120">
    <cfRule type="expression" dxfId="175" priority="625" stopIfTrue="1">
      <formula>A120=1</formula>
    </cfRule>
  </conditionalFormatting>
  <conditionalFormatting sqref="K133">
    <cfRule type="expression" dxfId="174" priority="621" stopIfTrue="1">
      <formula>A133=1</formula>
    </cfRule>
  </conditionalFormatting>
  <conditionalFormatting sqref="J133">
    <cfRule type="expression" dxfId="173" priority="622" stopIfTrue="1">
      <formula>A133=1</formula>
    </cfRule>
  </conditionalFormatting>
  <conditionalFormatting sqref="K166">
    <cfRule type="expression" dxfId="172" priority="609" stopIfTrue="1">
      <formula>A166=1</formula>
    </cfRule>
  </conditionalFormatting>
  <conditionalFormatting sqref="J166">
    <cfRule type="expression" dxfId="171" priority="610" stopIfTrue="1">
      <formula>A166=1</formula>
    </cfRule>
  </conditionalFormatting>
  <conditionalFormatting sqref="K176">
    <cfRule type="expression" dxfId="170" priority="606" stopIfTrue="1">
      <formula>A176=1</formula>
    </cfRule>
  </conditionalFormatting>
  <conditionalFormatting sqref="J176">
    <cfRule type="expression" dxfId="169" priority="607" stopIfTrue="1">
      <formula>A176=1</formula>
    </cfRule>
  </conditionalFormatting>
  <conditionalFormatting sqref="D180:D181">
    <cfRule type="expression" dxfId="168" priority="604" stopIfTrue="1">
      <formula>XFA180=1</formula>
    </cfRule>
  </conditionalFormatting>
  <conditionalFormatting sqref="D83 D65:D81">
    <cfRule type="expression" dxfId="167" priority="603" stopIfTrue="1">
      <formula>A65=1</formula>
    </cfRule>
  </conditionalFormatting>
  <conditionalFormatting sqref="K65:K81">
    <cfRule type="expression" dxfId="166" priority="598" stopIfTrue="1">
      <formula>A65=1</formula>
    </cfRule>
  </conditionalFormatting>
  <conditionalFormatting sqref="J65:J81">
    <cfRule type="expression" dxfId="165" priority="599" stopIfTrue="1">
      <formula>A65=1</formula>
    </cfRule>
  </conditionalFormatting>
  <conditionalFormatting sqref="D82">
    <cfRule type="expression" dxfId="164" priority="596" stopIfTrue="1">
      <formula>XFA82=1</formula>
    </cfRule>
  </conditionalFormatting>
  <conditionalFormatting sqref="C97 C117 C120 C151:C152 C144 C133 C175:C176 C159 C166 C180:C182">
    <cfRule type="expression" dxfId="163" priority="682" stopIfTrue="1">
      <formula>#REF!=1</formula>
    </cfRule>
  </conditionalFormatting>
  <conditionalFormatting sqref="D118">
    <cfRule type="expression" dxfId="162" priority="587" stopIfTrue="1">
      <formula>B118=1</formula>
    </cfRule>
  </conditionalFormatting>
  <conditionalFormatting sqref="C118">
    <cfRule type="expression" dxfId="161" priority="588" stopIfTrue="1">
      <formula>#REF!=1</formula>
    </cfRule>
  </conditionalFormatting>
  <conditionalFormatting sqref="K159">
    <cfRule type="expression" dxfId="160" priority="569" stopIfTrue="1">
      <formula>A159=1</formula>
    </cfRule>
  </conditionalFormatting>
  <conditionalFormatting sqref="J159">
    <cfRule type="expression" dxfId="159" priority="570" stopIfTrue="1">
      <formula>#REF!=1</formula>
    </cfRule>
  </conditionalFormatting>
  <conditionalFormatting sqref="C171">
    <cfRule type="expression" dxfId="158" priority="568" stopIfTrue="1">
      <formula>#REF!=1</formula>
    </cfRule>
  </conditionalFormatting>
  <conditionalFormatting sqref="D171">
    <cfRule type="expression" dxfId="157" priority="567" stopIfTrue="1">
      <formula>B171=1</formula>
    </cfRule>
  </conditionalFormatting>
  <conditionalFormatting sqref="C145">
    <cfRule type="expression" dxfId="156" priority="566" stopIfTrue="1">
      <formula>#REF!=1</formula>
    </cfRule>
  </conditionalFormatting>
  <conditionalFormatting sqref="D145">
    <cfRule type="expression" dxfId="155" priority="565" stopIfTrue="1">
      <formula>B145=1</formula>
    </cfRule>
  </conditionalFormatting>
  <conditionalFormatting sqref="C134">
    <cfRule type="expression" dxfId="154" priority="564" stopIfTrue="1">
      <formula>#REF!=1</formula>
    </cfRule>
  </conditionalFormatting>
  <conditionalFormatting sqref="D134">
    <cfRule type="expression" dxfId="153" priority="563" stopIfTrue="1">
      <formula>B134=1</formula>
    </cfRule>
  </conditionalFormatting>
  <conditionalFormatting sqref="C121">
    <cfRule type="expression" dxfId="152" priority="562" stopIfTrue="1">
      <formula>#REF!=1</formula>
    </cfRule>
  </conditionalFormatting>
  <conditionalFormatting sqref="D121">
    <cfRule type="expression" dxfId="151" priority="561" stopIfTrue="1">
      <formula>B121=1</formula>
    </cfRule>
  </conditionalFormatting>
  <conditionalFormatting sqref="C98">
    <cfRule type="expression" dxfId="150" priority="560" stopIfTrue="1">
      <formula>#REF!=1</formula>
    </cfRule>
  </conditionalFormatting>
  <conditionalFormatting sqref="D98">
    <cfRule type="expression" dxfId="149" priority="559" stopIfTrue="1">
      <formula>B98=1</formula>
    </cfRule>
  </conditionalFormatting>
  <conditionalFormatting sqref="C87">
    <cfRule type="expression" dxfId="148" priority="558" stopIfTrue="1">
      <formula>#REF!=1</formula>
    </cfRule>
  </conditionalFormatting>
  <conditionalFormatting sqref="D87">
    <cfRule type="expression" dxfId="147" priority="557" stopIfTrue="1">
      <formula>B87=1</formula>
    </cfRule>
  </conditionalFormatting>
  <conditionalFormatting sqref="D175">
    <cfRule type="expression" dxfId="146" priority="555" stopIfTrue="1">
      <formula>XFA175=1</formula>
    </cfRule>
  </conditionalFormatting>
  <conditionalFormatting sqref="E67:F68 E72:F80 E81:H81 G79:H79">
    <cfRule type="expression" dxfId="145" priority="768" stopIfTrue="1">
      <formula>#REF!=1</formula>
    </cfRule>
  </conditionalFormatting>
  <conditionalFormatting sqref="G67:G68 G72:G78 G80">
    <cfRule type="expression" dxfId="144" priority="769" stopIfTrue="1">
      <formula>#REF!=1</formula>
    </cfRule>
  </conditionalFormatting>
  <conditionalFormatting sqref="H67:H68 H72:H78 H80">
    <cfRule type="expression" dxfId="143" priority="770" stopIfTrue="1">
      <formula>#REF!=1</formula>
    </cfRule>
  </conditionalFormatting>
  <conditionalFormatting sqref="F10">
    <cfRule type="expression" dxfId="142" priority="552" stopIfTrue="1">
      <formula>XFD10=1</formula>
    </cfRule>
  </conditionalFormatting>
  <conditionalFormatting sqref="I65:I82">
    <cfRule type="expression" dxfId="141" priority="545" stopIfTrue="1">
      <formula>XFD65=1</formula>
    </cfRule>
  </conditionalFormatting>
  <conditionalFormatting sqref="I86">
    <cfRule type="expression" dxfId="140" priority="544" stopIfTrue="1">
      <formula>XFD86=1</formula>
    </cfRule>
  </conditionalFormatting>
  <conditionalFormatting sqref="I97">
    <cfRule type="expression" dxfId="139" priority="543" stopIfTrue="1">
      <formula>XFD97=1</formula>
    </cfRule>
  </conditionalFormatting>
  <conditionalFormatting sqref="I117">
    <cfRule type="expression" dxfId="138" priority="542" stopIfTrue="1">
      <formula>XFD117=1</formula>
    </cfRule>
  </conditionalFormatting>
  <conditionalFormatting sqref="I120">
    <cfRule type="expression" dxfId="137" priority="541" stopIfTrue="1">
      <formula>XFD120=1</formula>
    </cfRule>
  </conditionalFormatting>
  <conditionalFormatting sqref="I133">
    <cfRule type="expression" dxfId="136" priority="540" stopIfTrue="1">
      <formula>XFD133=1</formula>
    </cfRule>
  </conditionalFormatting>
  <conditionalFormatting sqref="I144">
    <cfRule type="expression" dxfId="135" priority="539" stopIfTrue="1">
      <formula>XFD144=1</formula>
    </cfRule>
  </conditionalFormatting>
  <conditionalFormatting sqref="I151">
    <cfRule type="expression" dxfId="134" priority="538" stopIfTrue="1">
      <formula>XFD151=1</formula>
    </cfRule>
  </conditionalFormatting>
  <conditionalFormatting sqref="I159 I166">
    <cfRule type="expression" dxfId="133" priority="537" stopIfTrue="1">
      <formula>XFD159=1</formula>
    </cfRule>
  </conditionalFormatting>
  <conditionalFormatting sqref="I175:I176 I180:I181">
    <cfRule type="expression" dxfId="132" priority="536" stopIfTrue="1">
      <formula>XFD175=1</formula>
    </cfRule>
  </conditionalFormatting>
  <conditionalFormatting sqref="F120">
    <cfRule type="expression" dxfId="131" priority="385" stopIfTrue="1">
      <formula>XFA120=1</formula>
    </cfRule>
  </conditionalFormatting>
  <conditionalFormatting sqref="H120">
    <cfRule type="expression" dxfId="130" priority="387" stopIfTrue="1">
      <formula>XFC120=1</formula>
    </cfRule>
  </conditionalFormatting>
  <conditionalFormatting sqref="E69:H71">
    <cfRule type="expression" dxfId="129" priority="403" stopIfTrue="1">
      <formula>XEZ69=1</formula>
    </cfRule>
  </conditionalFormatting>
  <conditionalFormatting sqref="E27:E28">
    <cfRule type="expression" dxfId="128" priority="444" stopIfTrue="1">
      <formula>A27=1</formula>
    </cfRule>
  </conditionalFormatting>
  <conditionalFormatting sqref="F27:F28">
    <cfRule type="expression" dxfId="127" priority="445" stopIfTrue="1">
      <formula>A27=1</formula>
    </cfRule>
  </conditionalFormatting>
  <conditionalFormatting sqref="G27:G28">
    <cfRule type="expression" dxfId="126" priority="446" stopIfTrue="1">
      <formula>A27=1</formula>
    </cfRule>
  </conditionalFormatting>
  <conditionalFormatting sqref="H27:H28">
    <cfRule type="expression" dxfId="125" priority="447" stopIfTrue="1">
      <formula>A27=1</formula>
    </cfRule>
  </conditionalFormatting>
  <conditionalFormatting sqref="E30:E37">
    <cfRule type="expression" dxfId="124" priority="440" stopIfTrue="1">
      <formula>A30=1</formula>
    </cfRule>
  </conditionalFormatting>
  <conditionalFormatting sqref="F30:F37">
    <cfRule type="expression" dxfId="123" priority="441" stopIfTrue="1">
      <formula>A30=1</formula>
    </cfRule>
  </conditionalFormatting>
  <conditionalFormatting sqref="G30:G37">
    <cfRule type="expression" dxfId="122" priority="442" stopIfTrue="1">
      <formula>A30=1</formula>
    </cfRule>
  </conditionalFormatting>
  <conditionalFormatting sqref="H30:H37">
    <cfRule type="expression" dxfId="121" priority="443" stopIfTrue="1">
      <formula>A30=1</formula>
    </cfRule>
  </conditionalFormatting>
  <conditionalFormatting sqref="E39:E41">
    <cfRule type="expression" dxfId="120" priority="436" stopIfTrue="1">
      <formula>A39=1</formula>
    </cfRule>
  </conditionalFormatting>
  <conditionalFormatting sqref="F39:F41">
    <cfRule type="expression" dxfId="119" priority="437" stopIfTrue="1">
      <formula>A39=1</formula>
    </cfRule>
  </conditionalFormatting>
  <conditionalFormatting sqref="G39:G41">
    <cfRule type="expression" dxfId="118" priority="438" stopIfTrue="1">
      <formula>A39=1</formula>
    </cfRule>
  </conditionalFormatting>
  <conditionalFormatting sqref="H39:H41">
    <cfRule type="expression" dxfId="117" priority="439" stopIfTrue="1">
      <formula>A39=1</formula>
    </cfRule>
  </conditionalFormatting>
  <conditionalFormatting sqref="E59">
    <cfRule type="expression" dxfId="116" priority="426" stopIfTrue="1">
      <formula>A59=1</formula>
    </cfRule>
  </conditionalFormatting>
  <conditionalFormatting sqref="F59">
    <cfRule type="expression" dxfId="115" priority="427" stopIfTrue="1">
      <formula>A59=1</formula>
    </cfRule>
  </conditionalFormatting>
  <conditionalFormatting sqref="G59">
    <cfRule type="expression" dxfId="114" priority="428" stopIfTrue="1">
      <formula>A59=1</formula>
    </cfRule>
  </conditionalFormatting>
  <conditionalFormatting sqref="H59">
    <cfRule type="expression" dxfId="113" priority="429" stopIfTrue="1">
      <formula>A59=1</formula>
    </cfRule>
  </conditionalFormatting>
  <conditionalFormatting sqref="E64:H64">
    <cfRule type="expression" dxfId="112" priority="421" stopIfTrue="1">
      <formula>A64=1</formula>
    </cfRule>
  </conditionalFormatting>
  <conditionalFormatting sqref="E65:H66">
    <cfRule type="expression" dxfId="111" priority="404" stopIfTrue="1">
      <formula>XEZ65=1</formula>
    </cfRule>
  </conditionalFormatting>
  <conditionalFormatting sqref="B64">
    <cfRule type="expression" dxfId="110" priority="416" stopIfTrue="1">
      <formula>A64=1</formula>
    </cfRule>
  </conditionalFormatting>
  <conditionalFormatting sqref="I63:I64">
    <cfRule type="expression" dxfId="109" priority="412" stopIfTrue="1">
      <formula>XFD63=1</formula>
    </cfRule>
  </conditionalFormatting>
  <conditionalFormatting sqref="F63">
    <cfRule type="expression" dxfId="108" priority="411" stopIfTrue="1">
      <formula>B63=1</formula>
    </cfRule>
  </conditionalFormatting>
  <conditionalFormatting sqref="G63">
    <cfRule type="expression" dxfId="107" priority="410" stopIfTrue="1">
      <formula>C63=1</formula>
    </cfRule>
  </conditionalFormatting>
  <conditionalFormatting sqref="C65:C66">
    <cfRule type="expression" dxfId="106" priority="406" stopIfTrue="1">
      <formula>B65=1</formula>
    </cfRule>
  </conditionalFormatting>
  <conditionalFormatting sqref="D6">
    <cfRule type="expression" dxfId="105" priority="402" stopIfTrue="1">
      <formula>A6=1</formula>
    </cfRule>
  </conditionalFormatting>
  <conditionalFormatting sqref="K63">
    <cfRule type="expression" dxfId="104" priority="396" stopIfTrue="1">
      <formula>B63=1</formula>
    </cfRule>
  </conditionalFormatting>
  <conditionalFormatting sqref="J63">
    <cfRule type="expression" dxfId="103" priority="395" stopIfTrue="1">
      <formula>F63=1</formula>
    </cfRule>
  </conditionalFormatting>
  <conditionalFormatting sqref="H63">
    <cfRule type="expression" dxfId="102" priority="392" stopIfTrue="1">
      <formula>D63=1</formula>
    </cfRule>
  </conditionalFormatting>
  <conditionalFormatting sqref="E63">
    <cfRule type="expression" dxfId="101" priority="390" stopIfTrue="1">
      <formula>XEZ63=1</formula>
    </cfRule>
  </conditionalFormatting>
  <conditionalFormatting sqref="B63:D63">
    <cfRule type="expression" dxfId="100" priority="389" stopIfTrue="1">
      <formula>XEW63=1</formula>
    </cfRule>
  </conditionalFormatting>
  <conditionalFormatting sqref="E120">
    <cfRule type="expression" dxfId="99" priority="386" stopIfTrue="1">
      <formula>XEZ120=1</formula>
    </cfRule>
  </conditionalFormatting>
  <conditionalFormatting sqref="G120">
    <cfRule type="expression" dxfId="98" priority="384" stopIfTrue="1">
      <formula>XFB120=1</formula>
    </cfRule>
  </conditionalFormatting>
  <conditionalFormatting sqref="N171">
    <cfRule type="expression" dxfId="97" priority="223" stopIfTrue="1">
      <formula>D171=1</formula>
    </cfRule>
  </conditionalFormatting>
  <conditionalFormatting sqref="D113:F113">
    <cfRule type="expression" dxfId="96" priority="181" stopIfTrue="1">
      <formula>XFA113=1</formula>
    </cfRule>
  </conditionalFormatting>
  <conditionalFormatting sqref="G113:H113">
    <cfRule type="expression" dxfId="95" priority="180" stopIfTrue="1">
      <formula>XFC113=1</formula>
    </cfRule>
  </conditionalFormatting>
  <conditionalFormatting sqref="K113">
    <cfRule type="expression" dxfId="94" priority="178" stopIfTrue="1">
      <formula>A113=1</formula>
    </cfRule>
  </conditionalFormatting>
  <conditionalFormatting sqref="J113">
    <cfRule type="expression" dxfId="93" priority="179" stopIfTrue="1">
      <formula>A113=1</formula>
    </cfRule>
  </conditionalFormatting>
  <conditionalFormatting sqref="C113">
    <cfRule type="expression" dxfId="92" priority="182" stopIfTrue="1">
      <formula>#REF!=1</formula>
    </cfRule>
  </conditionalFormatting>
  <conditionalFormatting sqref="I113">
    <cfRule type="expression" dxfId="91" priority="177" stopIfTrue="1">
      <formula>XFD113=1</formula>
    </cfRule>
  </conditionalFormatting>
  <conditionalFormatting sqref="D164:F164">
    <cfRule type="expression" dxfId="90" priority="175" stopIfTrue="1">
      <formula>XFA164=1</formula>
    </cfRule>
  </conditionalFormatting>
  <conditionalFormatting sqref="G164:H164">
    <cfRule type="expression" dxfId="89" priority="174" stopIfTrue="1">
      <formula>XFC164=1</formula>
    </cfRule>
  </conditionalFormatting>
  <conditionalFormatting sqref="C164">
    <cfRule type="expression" dxfId="88" priority="176" stopIfTrue="1">
      <formula>#REF!=1</formula>
    </cfRule>
  </conditionalFormatting>
  <conditionalFormatting sqref="K164">
    <cfRule type="expression" dxfId="87" priority="172" stopIfTrue="1">
      <formula>A164=1</formula>
    </cfRule>
  </conditionalFormatting>
  <conditionalFormatting sqref="J164">
    <cfRule type="expression" dxfId="86" priority="173" stopIfTrue="1">
      <formula>#REF!=1</formula>
    </cfRule>
  </conditionalFormatting>
  <conditionalFormatting sqref="I164">
    <cfRule type="expression" dxfId="85" priority="171" stopIfTrue="1">
      <formula>XFD164=1</formula>
    </cfRule>
  </conditionalFormatting>
  <conditionalFormatting sqref="B88:B96">
    <cfRule type="expression" dxfId="84" priority="147" stopIfTrue="1">
      <formula>A88=1</formula>
    </cfRule>
  </conditionalFormatting>
  <conditionalFormatting sqref="C88:C96">
    <cfRule type="expression" dxfId="83" priority="148" stopIfTrue="1">
      <formula>A88=1</formula>
    </cfRule>
  </conditionalFormatting>
  <conditionalFormatting sqref="D88:D96">
    <cfRule type="expression" dxfId="82" priority="149" stopIfTrue="1">
      <formula>A88=1</formula>
    </cfRule>
  </conditionalFormatting>
  <conditionalFormatting sqref="E88:F96">
    <cfRule type="expression" dxfId="81" priority="150" stopIfTrue="1">
      <formula>A88=1</formula>
    </cfRule>
  </conditionalFormatting>
  <conditionalFormatting sqref="G88:G96">
    <cfRule type="expression" dxfId="80" priority="151" stopIfTrue="1">
      <formula>A88=1</formula>
    </cfRule>
  </conditionalFormatting>
  <conditionalFormatting sqref="H88:H96">
    <cfRule type="expression" dxfId="79" priority="152" stopIfTrue="1">
      <formula>A88=1</formula>
    </cfRule>
  </conditionalFormatting>
  <conditionalFormatting sqref="K88:K96">
    <cfRule type="expression" dxfId="78" priority="153" stopIfTrue="1">
      <formula>A88=1</formula>
    </cfRule>
  </conditionalFormatting>
  <conditionalFormatting sqref="J88:J96">
    <cfRule type="expression" dxfId="77" priority="154" stopIfTrue="1">
      <formula>A88=1</formula>
    </cfRule>
  </conditionalFormatting>
  <conditionalFormatting sqref="I88:I96">
    <cfRule type="expression" dxfId="76" priority="146" stopIfTrue="1">
      <formula>XFD88=1</formula>
    </cfRule>
  </conditionalFormatting>
  <conditionalFormatting sqref="B99:B112">
    <cfRule type="expression" dxfId="75" priority="138" stopIfTrue="1">
      <formula>A99=1</formula>
    </cfRule>
  </conditionalFormatting>
  <conditionalFormatting sqref="C99:C112">
    <cfRule type="expression" dxfId="74" priority="139" stopIfTrue="1">
      <formula>A99=1</formula>
    </cfRule>
  </conditionalFormatting>
  <conditionalFormatting sqref="D99:D112">
    <cfRule type="expression" dxfId="73" priority="140" stopIfTrue="1">
      <formula>A99=1</formula>
    </cfRule>
  </conditionalFormatting>
  <conditionalFormatting sqref="E99:F112">
    <cfRule type="expression" dxfId="72" priority="141" stopIfTrue="1">
      <formula>A99=1</formula>
    </cfRule>
  </conditionalFormatting>
  <conditionalFormatting sqref="G99:G112">
    <cfRule type="expression" dxfId="71" priority="142" stopIfTrue="1">
      <formula>A99=1</formula>
    </cfRule>
  </conditionalFormatting>
  <conditionalFormatting sqref="H99:H112">
    <cfRule type="expression" dxfId="70" priority="143" stopIfTrue="1">
      <formula>A99=1</formula>
    </cfRule>
  </conditionalFormatting>
  <conditionalFormatting sqref="K99:K112">
    <cfRule type="expression" dxfId="69" priority="144" stopIfTrue="1">
      <formula>A99=1</formula>
    </cfRule>
  </conditionalFormatting>
  <conditionalFormatting sqref="J99:J112">
    <cfRule type="expression" dxfId="68" priority="145" stopIfTrue="1">
      <formula>A99=1</formula>
    </cfRule>
  </conditionalFormatting>
  <conditionalFormatting sqref="I99:I112">
    <cfRule type="expression" dxfId="67" priority="137" stopIfTrue="1">
      <formula>XFD99=1</formula>
    </cfRule>
  </conditionalFormatting>
  <conditionalFormatting sqref="B114:B116">
    <cfRule type="expression" dxfId="66" priority="129" stopIfTrue="1">
      <formula>A114=1</formula>
    </cfRule>
  </conditionalFormatting>
  <conditionalFormatting sqref="C114:C116">
    <cfRule type="expression" dxfId="65" priority="130" stopIfTrue="1">
      <formula>A114=1</formula>
    </cfRule>
  </conditionalFormatting>
  <conditionalFormatting sqref="D115:D116">
    <cfRule type="expression" dxfId="64" priority="131" stopIfTrue="1">
      <formula>A115=1</formula>
    </cfRule>
  </conditionalFormatting>
  <conditionalFormatting sqref="E114:F116">
    <cfRule type="expression" dxfId="63" priority="132" stopIfTrue="1">
      <formula>A114=1</formula>
    </cfRule>
  </conditionalFormatting>
  <conditionalFormatting sqref="G114:G116">
    <cfRule type="expression" dxfId="62" priority="133" stopIfTrue="1">
      <formula>A114=1</formula>
    </cfRule>
  </conditionalFormatting>
  <conditionalFormatting sqref="H114:H116">
    <cfRule type="expression" dxfId="61" priority="134" stopIfTrue="1">
      <formula>A114=1</formula>
    </cfRule>
  </conditionalFormatting>
  <conditionalFormatting sqref="K114:K116">
    <cfRule type="expression" dxfId="60" priority="135" stopIfTrue="1">
      <formula>A114=1</formula>
    </cfRule>
  </conditionalFormatting>
  <conditionalFormatting sqref="J114:J116">
    <cfRule type="expression" dxfId="59" priority="136" stopIfTrue="1">
      <formula>A114=1</formula>
    </cfRule>
  </conditionalFormatting>
  <conditionalFormatting sqref="I114:I116">
    <cfRule type="expression" dxfId="58" priority="128" stopIfTrue="1">
      <formula>XFD114=1</formula>
    </cfRule>
  </conditionalFormatting>
  <conditionalFormatting sqref="B122:B132">
    <cfRule type="expression" dxfId="57" priority="111" stopIfTrue="1">
      <formula>A122=1</formula>
    </cfRule>
  </conditionalFormatting>
  <conditionalFormatting sqref="C122:C132">
    <cfRule type="expression" dxfId="56" priority="112" stopIfTrue="1">
      <formula>A122=1</formula>
    </cfRule>
  </conditionalFormatting>
  <conditionalFormatting sqref="D123:D132">
    <cfRule type="expression" dxfId="55" priority="113" stopIfTrue="1">
      <formula>A123=1</formula>
    </cfRule>
  </conditionalFormatting>
  <conditionalFormatting sqref="E122:F132">
    <cfRule type="expression" dxfId="54" priority="114" stopIfTrue="1">
      <formula>A122=1</formula>
    </cfRule>
  </conditionalFormatting>
  <conditionalFormatting sqref="G122:G132">
    <cfRule type="expression" dxfId="53" priority="115" stopIfTrue="1">
      <formula>A122=1</formula>
    </cfRule>
  </conditionalFormatting>
  <conditionalFormatting sqref="H122:H132">
    <cfRule type="expression" dxfId="52" priority="116" stopIfTrue="1">
      <formula>A122=1</formula>
    </cfRule>
  </conditionalFormatting>
  <conditionalFormatting sqref="K122:K132">
    <cfRule type="expression" dxfId="51" priority="117" stopIfTrue="1">
      <formula>A122=1</formula>
    </cfRule>
  </conditionalFormatting>
  <conditionalFormatting sqref="J122:J132">
    <cfRule type="expression" dxfId="50" priority="118" stopIfTrue="1">
      <formula>A122=1</formula>
    </cfRule>
  </conditionalFormatting>
  <conditionalFormatting sqref="I122:I132">
    <cfRule type="expression" dxfId="49" priority="110" stopIfTrue="1">
      <formula>XFD122=1</formula>
    </cfRule>
  </conditionalFormatting>
  <conditionalFormatting sqref="B135:B143">
    <cfRule type="expression" dxfId="48" priority="102" stopIfTrue="1">
      <formula>A135=1</formula>
    </cfRule>
  </conditionalFormatting>
  <conditionalFormatting sqref="C135:C143">
    <cfRule type="expression" dxfId="47" priority="103" stopIfTrue="1">
      <formula>A135=1</formula>
    </cfRule>
  </conditionalFormatting>
  <conditionalFormatting sqref="D136:D143">
    <cfRule type="expression" dxfId="46" priority="104" stopIfTrue="1">
      <formula>A136=1</formula>
    </cfRule>
  </conditionalFormatting>
  <conditionalFormatting sqref="E135:F143">
    <cfRule type="expression" dxfId="45" priority="105" stopIfTrue="1">
      <formula>A135=1</formula>
    </cfRule>
  </conditionalFormatting>
  <conditionalFormatting sqref="G135:G143">
    <cfRule type="expression" dxfId="44" priority="106" stopIfTrue="1">
      <formula>A135=1</formula>
    </cfRule>
  </conditionalFormatting>
  <conditionalFormatting sqref="H135:H143">
    <cfRule type="expression" dxfId="43" priority="107" stopIfTrue="1">
      <formula>A135=1</formula>
    </cfRule>
  </conditionalFormatting>
  <conditionalFormatting sqref="K135:K143">
    <cfRule type="expression" dxfId="42" priority="108" stopIfTrue="1">
      <formula>A135=1</formula>
    </cfRule>
  </conditionalFormatting>
  <conditionalFormatting sqref="J135:J143">
    <cfRule type="expression" dxfId="41" priority="109" stopIfTrue="1">
      <formula>A135=1</formula>
    </cfRule>
  </conditionalFormatting>
  <conditionalFormatting sqref="I135:I143">
    <cfRule type="expression" dxfId="40" priority="101" stopIfTrue="1">
      <formula>XFD135=1</formula>
    </cfRule>
  </conditionalFormatting>
  <conditionalFormatting sqref="B153:B158">
    <cfRule type="expression" dxfId="39" priority="84" stopIfTrue="1">
      <formula>A153=1</formula>
    </cfRule>
  </conditionalFormatting>
  <conditionalFormatting sqref="C153:C158">
    <cfRule type="expression" dxfId="38" priority="85" stopIfTrue="1">
      <formula>A153=1</formula>
    </cfRule>
  </conditionalFormatting>
  <conditionalFormatting sqref="D153:D158">
    <cfRule type="expression" dxfId="37" priority="86" stopIfTrue="1">
      <formula>A153=1</formula>
    </cfRule>
  </conditionalFormatting>
  <conditionalFormatting sqref="E153:F158">
    <cfRule type="expression" dxfId="36" priority="87" stopIfTrue="1">
      <formula>A153=1</formula>
    </cfRule>
  </conditionalFormatting>
  <conditionalFormatting sqref="G153:G158">
    <cfRule type="expression" dxfId="35" priority="88" stopIfTrue="1">
      <formula>A153=1</formula>
    </cfRule>
  </conditionalFormatting>
  <conditionalFormatting sqref="H153:H158">
    <cfRule type="expression" dxfId="34" priority="89" stopIfTrue="1">
      <formula>A153=1</formula>
    </cfRule>
  </conditionalFormatting>
  <conditionalFormatting sqref="K153:K158">
    <cfRule type="expression" dxfId="33" priority="90" stopIfTrue="1">
      <formula>A153=1</formula>
    </cfRule>
  </conditionalFormatting>
  <conditionalFormatting sqref="J153:J158">
    <cfRule type="expression" dxfId="32" priority="91" stopIfTrue="1">
      <formula>A153=1</formula>
    </cfRule>
  </conditionalFormatting>
  <conditionalFormatting sqref="I153:I158">
    <cfRule type="expression" dxfId="31" priority="83" stopIfTrue="1">
      <formula>XFD153=1</formula>
    </cfRule>
  </conditionalFormatting>
  <conditionalFormatting sqref="B165">
    <cfRule type="expression" dxfId="30" priority="66" stopIfTrue="1">
      <formula>A165=1</formula>
    </cfRule>
  </conditionalFormatting>
  <conditionalFormatting sqref="C165">
    <cfRule type="expression" dxfId="29" priority="67" stopIfTrue="1">
      <formula>A165=1</formula>
    </cfRule>
  </conditionalFormatting>
  <conditionalFormatting sqref="D165">
    <cfRule type="expression" dxfId="28" priority="68" stopIfTrue="1">
      <formula>A165=1</formula>
    </cfRule>
  </conditionalFormatting>
  <conditionalFormatting sqref="E165:F165">
    <cfRule type="expression" dxfId="27" priority="69" stopIfTrue="1">
      <formula>A165=1</formula>
    </cfRule>
  </conditionalFormatting>
  <conditionalFormatting sqref="G165">
    <cfRule type="expression" dxfId="26" priority="70" stopIfTrue="1">
      <formula>A165=1</formula>
    </cfRule>
  </conditionalFormatting>
  <conditionalFormatting sqref="H165">
    <cfRule type="expression" dxfId="25" priority="71" stopIfTrue="1">
      <formula>A165=1</formula>
    </cfRule>
  </conditionalFormatting>
  <conditionalFormatting sqref="K165">
    <cfRule type="expression" dxfId="24" priority="72" stopIfTrue="1">
      <formula>A165=1</formula>
    </cfRule>
  </conditionalFormatting>
  <conditionalFormatting sqref="J165">
    <cfRule type="expression" dxfId="23" priority="73" stopIfTrue="1">
      <formula>A165=1</formula>
    </cfRule>
  </conditionalFormatting>
  <conditionalFormatting sqref="I165">
    <cfRule type="expression" dxfId="22" priority="65" stopIfTrue="1">
      <formula>XFD165=1</formula>
    </cfRule>
  </conditionalFormatting>
  <conditionalFormatting sqref="B14 B16">
    <cfRule type="expression" dxfId="21" priority="36" stopIfTrue="1">
      <formula>A14=1</formula>
    </cfRule>
  </conditionalFormatting>
  <conditionalFormatting sqref="C14 C16">
    <cfRule type="expression" dxfId="20" priority="37" stopIfTrue="1">
      <formula>A14=1</formula>
    </cfRule>
  </conditionalFormatting>
  <conditionalFormatting sqref="G97">
    <cfRule type="expression" dxfId="19" priority="33" stopIfTrue="1">
      <formula>XFD97=1</formula>
    </cfRule>
  </conditionalFormatting>
  <conditionalFormatting sqref="G186">
    <cfRule type="expression" dxfId="18" priority="31" stopIfTrue="1">
      <formula>XFD186=1</formula>
    </cfRule>
  </conditionalFormatting>
  <conditionalFormatting sqref="D15">
    <cfRule type="expression" dxfId="17" priority="17" stopIfTrue="1">
      <formula>A15=1</formula>
    </cfRule>
  </conditionalFormatting>
  <conditionalFormatting sqref="E15:F15">
    <cfRule type="expression" dxfId="16" priority="18" stopIfTrue="1">
      <formula>A15=1</formula>
    </cfRule>
  </conditionalFormatting>
  <conditionalFormatting sqref="G15">
    <cfRule type="expression" dxfId="15" priority="19" stopIfTrue="1">
      <formula>A15=1</formula>
    </cfRule>
  </conditionalFormatting>
  <conditionalFormatting sqref="H15">
    <cfRule type="expression" dxfId="14" priority="20" stopIfTrue="1">
      <formula>A15=1</formula>
    </cfRule>
  </conditionalFormatting>
  <conditionalFormatting sqref="B15">
    <cfRule type="expression" dxfId="13" priority="15" stopIfTrue="1">
      <formula>A15=1</formula>
    </cfRule>
  </conditionalFormatting>
  <conditionalFormatting sqref="C15">
    <cfRule type="expression" dxfId="12" priority="16" stopIfTrue="1">
      <formula>A15=1</formula>
    </cfRule>
  </conditionalFormatting>
  <conditionalFormatting sqref="D114">
    <cfRule type="expression" dxfId="11" priority="14" stopIfTrue="1">
      <formula>A114=1</formula>
    </cfRule>
  </conditionalFormatting>
  <conditionalFormatting sqref="D122">
    <cfRule type="expression" dxfId="10" priority="13" stopIfTrue="1">
      <formula>A122=1</formula>
    </cfRule>
  </conditionalFormatting>
  <conditionalFormatting sqref="D135">
    <cfRule type="expression" dxfId="9" priority="12" stopIfTrue="1">
      <formula>A135=1</formula>
    </cfRule>
  </conditionalFormatting>
  <conditionalFormatting sqref="D146">
    <cfRule type="expression" dxfId="8" priority="11" stopIfTrue="1">
      <formula>A146=1</formula>
    </cfRule>
  </conditionalFormatting>
  <conditionalFormatting sqref="D152">
    <cfRule type="expression" dxfId="7" priority="10" stopIfTrue="1">
      <formula>A152=1</formula>
    </cfRule>
  </conditionalFormatting>
  <conditionalFormatting sqref="D172">
    <cfRule type="expression" dxfId="6" priority="9" stopIfTrue="1">
      <formula>A172=1</formula>
    </cfRule>
  </conditionalFormatting>
  <conditionalFormatting sqref="B46">
    <cfRule type="expression" dxfId="5" priority="1" stopIfTrue="1">
      <formula>A46=1</formula>
    </cfRule>
  </conditionalFormatting>
  <conditionalFormatting sqref="C46">
    <cfRule type="expression" dxfId="4" priority="2" stopIfTrue="1">
      <formula>A46=1</formula>
    </cfRule>
  </conditionalFormatting>
  <conditionalFormatting sqref="D46">
    <cfRule type="expression" dxfId="3" priority="3" stopIfTrue="1">
      <formula>A46=1</formula>
    </cfRule>
  </conditionalFormatting>
  <conditionalFormatting sqref="E46:F46">
    <cfRule type="expression" dxfId="2" priority="4" stopIfTrue="1">
      <formula>A46=1</formula>
    </cfRule>
  </conditionalFormatting>
  <conditionalFormatting sqref="G46">
    <cfRule type="expression" dxfId="1" priority="5" stopIfTrue="1">
      <formula>A46=1</formula>
    </cfRule>
  </conditionalFormatting>
  <conditionalFormatting sqref="H46">
    <cfRule type="expression" dxfId="0" priority="6" stopIfTrue="1">
      <formula>A46=1</formula>
    </cfRule>
  </conditionalFormatting>
  <pageMargins left="0.32" right="0.33" top="0.39370078740157499" bottom="0.39370078740157499" header="0" footer="0"/>
  <pageSetup paperSize="9" scale="6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fin_vid</cp:lastModifiedBy>
  <cp:lastPrinted>2024-08-13T12:47:29Z</cp:lastPrinted>
  <dcterms:created xsi:type="dcterms:W3CDTF">2023-04-17T07:59:22Z</dcterms:created>
  <dcterms:modified xsi:type="dcterms:W3CDTF">2024-08-13T12:51:34Z</dcterms:modified>
</cp:coreProperties>
</file>