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_vid\Desktop\Общая папка\РІШЕННЯ\2025 рік\ВИКОНКОМ\4.Квітень 2025 рік\Звіт за І квартал 2025 рік\"/>
    </mc:Choice>
  </mc:AlternateContent>
  <bookViews>
    <workbookView xWindow="0" yWindow="0" windowWidth="23250" windowHeight="11865"/>
  </bookViews>
  <sheets>
    <sheet name="Лист1" sheetId="1" r:id="rId1"/>
  </sheets>
  <definedNames>
    <definedName name="_xlnm.Print_Titles" localSheetId="0">Лист1!$7:$8</definedName>
    <definedName name="_xlnm.Print_Area" localSheetId="0">Лист1!$D$1:$K$189</definedName>
  </definedNames>
  <calcPr calcId="162913"/>
</workbook>
</file>

<file path=xl/calcChain.xml><?xml version="1.0" encoding="utf-8"?>
<calcChain xmlns="http://schemas.openxmlformats.org/spreadsheetml/2006/main">
  <c r="H189" i="1" l="1"/>
  <c r="H78" i="1" l="1"/>
  <c r="H15" i="1"/>
  <c r="G15" i="1"/>
  <c r="F15" i="1"/>
  <c r="E15" i="1"/>
  <c r="E58" i="1"/>
  <c r="K67" i="1"/>
  <c r="I67" i="1"/>
  <c r="H66" i="1"/>
  <c r="G66" i="1"/>
  <c r="F66" i="1"/>
  <c r="E66" i="1"/>
  <c r="I62" i="1"/>
  <c r="H61" i="1"/>
  <c r="H58" i="1" s="1"/>
  <c r="G61" i="1"/>
  <c r="F61" i="1"/>
  <c r="E61" i="1"/>
  <c r="J62" i="1"/>
  <c r="K62" i="1"/>
  <c r="I63" i="1"/>
  <c r="J63" i="1"/>
  <c r="K63" i="1"/>
  <c r="I64" i="1"/>
  <c r="J64" i="1"/>
  <c r="K64" i="1"/>
  <c r="I65" i="1"/>
  <c r="J65" i="1"/>
  <c r="K65" i="1"/>
  <c r="I59" i="1"/>
  <c r="J59" i="1"/>
  <c r="K59" i="1"/>
  <c r="I60" i="1"/>
  <c r="J60" i="1"/>
  <c r="K60" i="1"/>
  <c r="I61" i="1" l="1"/>
  <c r="G58" i="1"/>
  <c r="F58" i="1"/>
  <c r="K185" i="1"/>
  <c r="J185" i="1"/>
  <c r="I185" i="1"/>
  <c r="E173" i="1"/>
  <c r="I177" i="1"/>
  <c r="J177" i="1"/>
  <c r="K177" i="1"/>
  <c r="I167" i="1"/>
  <c r="J167" i="1"/>
  <c r="K167" i="1"/>
  <c r="F157" i="1"/>
  <c r="E157" i="1"/>
  <c r="F116" i="1" l="1"/>
  <c r="F99" i="1" s="1"/>
  <c r="E116" i="1"/>
  <c r="H116" i="1"/>
  <c r="G116" i="1"/>
  <c r="I120" i="1"/>
  <c r="J120" i="1"/>
  <c r="K120" i="1"/>
  <c r="I116" i="1" l="1"/>
  <c r="J66" i="1" l="1"/>
  <c r="H43" i="1"/>
  <c r="G43" i="1"/>
  <c r="J43" i="1" s="1"/>
  <c r="F43" i="1"/>
  <c r="E43" i="1"/>
  <c r="K45" i="1"/>
  <c r="I45" i="1"/>
  <c r="J45" i="1"/>
  <c r="I66" i="1" l="1"/>
  <c r="I43" i="1"/>
  <c r="K43" i="1"/>
  <c r="K66" i="1"/>
  <c r="I115" i="1"/>
  <c r="J115" i="1"/>
  <c r="K115" i="1"/>
  <c r="E184" i="1" l="1"/>
  <c r="F184" i="1"/>
  <c r="G184" i="1"/>
  <c r="H184" i="1"/>
  <c r="F173" i="1"/>
  <c r="F171" i="1"/>
  <c r="F165" i="1"/>
  <c r="H139" i="1"/>
  <c r="G139" i="1"/>
  <c r="H125" i="1" l="1"/>
  <c r="G125" i="1"/>
  <c r="F125" i="1"/>
  <c r="E125" i="1"/>
  <c r="I138" i="1"/>
  <c r="J138" i="1"/>
  <c r="K138" i="1"/>
  <c r="K124" i="1"/>
  <c r="J124" i="1"/>
  <c r="I124" i="1"/>
  <c r="H121" i="1"/>
  <c r="G121" i="1"/>
  <c r="F121" i="1"/>
  <c r="E121" i="1"/>
  <c r="H99" i="1"/>
  <c r="H76" i="1" l="1"/>
  <c r="H72" i="1"/>
  <c r="G72" i="1"/>
  <c r="F72" i="1"/>
  <c r="F71" i="1" s="1"/>
  <c r="I76" i="1"/>
  <c r="J76" i="1"/>
  <c r="I77" i="1"/>
  <c r="J77" i="1"/>
  <c r="K77" i="1"/>
  <c r="F46" i="1"/>
  <c r="G46" i="1"/>
  <c r="H46" i="1"/>
  <c r="E46" i="1"/>
  <c r="I47" i="1"/>
  <c r="J47" i="1"/>
  <c r="K47" i="1"/>
  <c r="I46" i="1" l="1"/>
  <c r="J46" i="1"/>
  <c r="K46" i="1"/>
  <c r="K76" i="1"/>
  <c r="H165" i="1" l="1"/>
  <c r="G165" i="1"/>
  <c r="E165" i="1"/>
  <c r="I170" i="1"/>
  <c r="J170" i="1"/>
  <c r="K170" i="1"/>
  <c r="G99" i="1" l="1"/>
  <c r="I118" i="1"/>
  <c r="J118" i="1"/>
  <c r="K118" i="1"/>
  <c r="G150" i="1" l="1"/>
  <c r="H157" i="1"/>
  <c r="F50" i="1" l="1"/>
  <c r="G50" i="1"/>
  <c r="H50" i="1"/>
  <c r="E50" i="1"/>
  <c r="E17" i="1"/>
  <c r="E24" i="1"/>
  <c r="E22" i="1"/>
  <c r="E19" i="1"/>
  <c r="E10" i="1"/>
  <c r="F10" i="1"/>
  <c r="G10" i="1"/>
  <c r="H10" i="1"/>
  <c r="I15" i="1"/>
  <c r="I16" i="1"/>
  <c r="J15" i="1"/>
  <c r="J16" i="1"/>
  <c r="K15" i="1"/>
  <c r="K16" i="1"/>
  <c r="J11" i="1"/>
  <c r="I14" i="1"/>
  <c r="I13" i="1"/>
  <c r="I12" i="1"/>
  <c r="I11" i="1"/>
  <c r="I187" i="1" l="1"/>
  <c r="J187" i="1"/>
  <c r="K187" i="1"/>
  <c r="G157" i="1" l="1"/>
  <c r="K158" i="1"/>
  <c r="J158" i="1"/>
  <c r="I158" i="1"/>
  <c r="I134" i="1"/>
  <c r="J134" i="1"/>
  <c r="K134" i="1"/>
  <c r="K96" i="1" l="1"/>
  <c r="H80" i="1" l="1"/>
  <c r="G78" i="1"/>
  <c r="G75" i="1" s="1"/>
  <c r="G56" i="1"/>
  <c r="F56" i="1"/>
  <c r="I50" i="1"/>
  <c r="J50" i="1"/>
  <c r="K50" i="1"/>
  <c r="I51" i="1"/>
  <c r="J51" i="1"/>
  <c r="K51" i="1"/>
  <c r="I49" i="1"/>
  <c r="K11" i="1"/>
  <c r="K14" i="1"/>
  <c r="K13" i="1"/>
  <c r="J14" i="1"/>
  <c r="J13" i="1"/>
  <c r="H75" i="1" l="1"/>
  <c r="G173" i="1"/>
  <c r="K172" i="1"/>
  <c r="J172" i="1"/>
  <c r="I172" i="1"/>
  <c r="H171" i="1"/>
  <c r="G171" i="1"/>
  <c r="E171" i="1"/>
  <c r="K119" i="1"/>
  <c r="J119" i="1"/>
  <c r="I119" i="1"/>
  <c r="K117" i="1"/>
  <c r="J117" i="1"/>
  <c r="I117" i="1"/>
  <c r="E99" i="1"/>
  <c r="I164" i="1"/>
  <c r="J164" i="1"/>
  <c r="K164" i="1"/>
  <c r="E150" i="1"/>
  <c r="F150" i="1"/>
  <c r="J116" i="1" l="1"/>
  <c r="K116" i="1"/>
  <c r="I171" i="1"/>
  <c r="J171" i="1"/>
  <c r="K171" i="1"/>
  <c r="I175" i="1"/>
  <c r="J175" i="1"/>
  <c r="K175" i="1"/>
  <c r="J181" i="1"/>
  <c r="H173" i="1"/>
  <c r="F139" i="1"/>
  <c r="E139" i="1"/>
  <c r="I113" i="1"/>
  <c r="J113" i="1"/>
  <c r="K113" i="1"/>
  <c r="H88" i="1" l="1"/>
  <c r="G88" i="1"/>
  <c r="G189" i="1" s="1"/>
  <c r="F88" i="1"/>
  <c r="F189" i="1" s="1"/>
  <c r="E88" i="1"/>
  <c r="E189" i="1" s="1"/>
  <c r="F78" i="1" l="1"/>
  <c r="F75" i="1" s="1"/>
  <c r="F83" i="1" s="1"/>
  <c r="F84" i="1" s="1"/>
  <c r="E78" i="1"/>
  <c r="E75" i="1" s="1"/>
  <c r="H71" i="1"/>
  <c r="H83" i="1" s="1"/>
  <c r="H84" i="1" s="1"/>
  <c r="G71" i="1"/>
  <c r="G83" i="1" s="1"/>
  <c r="G84" i="1" s="1"/>
  <c r="E72" i="1"/>
  <c r="E71" i="1" s="1"/>
  <c r="H38" i="1"/>
  <c r="G52" i="1"/>
  <c r="G42" i="1" s="1"/>
  <c r="H56" i="1"/>
  <c r="H52" i="1"/>
  <c r="F52" i="1"/>
  <c r="F42" i="1" s="1"/>
  <c r="E52" i="1"/>
  <c r="E42" i="1" s="1"/>
  <c r="E83" i="1" l="1"/>
  <c r="E84" i="1" s="1"/>
  <c r="H42" i="1"/>
  <c r="I83" i="1"/>
  <c r="J83" i="1"/>
  <c r="K83" i="1"/>
  <c r="G38" i="1"/>
  <c r="F38" i="1"/>
  <c r="E38" i="1"/>
  <c r="H29" i="1"/>
  <c r="G29" i="1"/>
  <c r="F29" i="1"/>
  <c r="E29" i="1"/>
  <c r="H26" i="1"/>
  <c r="G26" i="1"/>
  <c r="F26" i="1"/>
  <c r="E26" i="1"/>
  <c r="H24" i="1"/>
  <c r="G24" i="1"/>
  <c r="F24" i="1"/>
  <c r="H22" i="1"/>
  <c r="G22" i="1"/>
  <c r="F22" i="1"/>
  <c r="H19" i="1"/>
  <c r="G19" i="1"/>
  <c r="F19" i="1"/>
  <c r="I18" i="1"/>
  <c r="H17" i="1"/>
  <c r="G17" i="1"/>
  <c r="F17" i="1"/>
  <c r="I10" i="1"/>
  <c r="E9" i="1" l="1"/>
  <c r="E69" i="1" s="1"/>
  <c r="G9" i="1"/>
  <c r="H9" i="1"/>
  <c r="F9" i="1"/>
  <c r="F70" i="1" s="1"/>
  <c r="I17" i="1"/>
  <c r="J84" i="1"/>
  <c r="I84" i="1"/>
  <c r="K84" i="1"/>
  <c r="J173" i="1"/>
  <c r="I173" i="1"/>
  <c r="H150" i="1"/>
  <c r="K174" i="1"/>
  <c r="J174" i="1"/>
  <c r="J178" i="1"/>
  <c r="I174" i="1"/>
  <c r="H70" i="1" l="1"/>
  <c r="H69" i="1"/>
  <c r="F69" i="1"/>
  <c r="I69" i="1" s="1"/>
  <c r="I9" i="1"/>
  <c r="I150" i="1"/>
  <c r="K150" i="1"/>
  <c r="G69" i="1"/>
  <c r="G70" i="1"/>
  <c r="E70" i="1"/>
  <c r="I70" i="1" l="1"/>
  <c r="K70" i="1"/>
  <c r="J69" i="1"/>
  <c r="J70" i="1"/>
  <c r="K69" i="1"/>
  <c r="I125" i="1" l="1"/>
  <c r="J125" i="1"/>
  <c r="I188" i="1"/>
  <c r="I186" i="1"/>
  <c r="I183" i="1"/>
  <c r="I182" i="1"/>
  <c r="I181" i="1"/>
  <c r="I180" i="1"/>
  <c r="I178" i="1"/>
  <c r="I169" i="1"/>
  <c r="I168" i="1"/>
  <c r="I166" i="1"/>
  <c r="I163" i="1"/>
  <c r="I162" i="1"/>
  <c r="I160" i="1"/>
  <c r="I159" i="1"/>
  <c r="I156" i="1"/>
  <c r="I155" i="1"/>
  <c r="I154" i="1"/>
  <c r="I153" i="1"/>
  <c r="I152" i="1"/>
  <c r="I149" i="1"/>
  <c r="I148" i="1"/>
  <c r="I147" i="1"/>
  <c r="I146" i="1"/>
  <c r="I145" i="1"/>
  <c r="I144" i="1"/>
  <c r="I143" i="1"/>
  <c r="I142" i="1"/>
  <c r="I141" i="1"/>
  <c r="I137" i="1"/>
  <c r="I136" i="1"/>
  <c r="I135" i="1"/>
  <c r="I133" i="1"/>
  <c r="I132" i="1"/>
  <c r="I131" i="1"/>
  <c r="I130" i="1"/>
  <c r="I129" i="1"/>
  <c r="I128" i="1"/>
  <c r="I127" i="1"/>
  <c r="I123" i="1"/>
  <c r="I114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98" i="1"/>
  <c r="I97" i="1"/>
  <c r="I96" i="1"/>
  <c r="I95" i="1"/>
  <c r="I94" i="1"/>
  <c r="I93" i="1"/>
  <c r="I92" i="1"/>
  <c r="I91" i="1"/>
  <c r="I90" i="1"/>
  <c r="I82" i="1"/>
  <c r="I81" i="1"/>
  <c r="I80" i="1"/>
  <c r="I79" i="1"/>
  <c r="I78" i="1"/>
  <c r="I75" i="1"/>
  <c r="I74" i="1"/>
  <c r="I73" i="1"/>
  <c r="I72" i="1"/>
  <c r="I71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4" i="1"/>
  <c r="I48" i="1"/>
  <c r="I52" i="1"/>
  <c r="I53" i="1"/>
  <c r="I54" i="1"/>
  <c r="I55" i="1"/>
  <c r="I56" i="1"/>
  <c r="I57" i="1"/>
  <c r="I58" i="1"/>
  <c r="I68" i="1"/>
  <c r="I19" i="1"/>
  <c r="I157" i="1"/>
  <c r="I139" i="1"/>
  <c r="I121" i="1"/>
  <c r="I99" i="1"/>
  <c r="I88" i="1"/>
  <c r="I165" i="1" l="1"/>
  <c r="J188" i="1"/>
  <c r="K186" i="1"/>
  <c r="J186" i="1"/>
  <c r="K183" i="1"/>
  <c r="J183" i="1"/>
  <c r="K182" i="1"/>
  <c r="J182" i="1"/>
  <c r="K181" i="1"/>
  <c r="K180" i="1"/>
  <c r="J180" i="1"/>
  <c r="K165" i="1"/>
  <c r="J165" i="1"/>
  <c r="K163" i="1"/>
  <c r="J163" i="1"/>
  <c r="K162" i="1"/>
  <c r="J162" i="1"/>
  <c r="K160" i="1"/>
  <c r="J160" i="1"/>
  <c r="K159" i="1"/>
  <c r="J159" i="1"/>
  <c r="K156" i="1"/>
  <c r="J156" i="1"/>
  <c r="K155" i="1"/>
  <c r="J155" i="1"/>
  <c r="K154" i="1"/>
  <c r="J154" i="1"/>
  <c r="K153" i="1"/>
  <c r="J153" i="1"/>
  <c r="K152" i="1"/>
  <c r="J152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37" i="1"/>
  <c r="J137" i="1"/>
  <c r="K136" i="1"/>
  <c r="J136" i="1"/>
  <c r="K135" i="1"/>
  <c r="J135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J98" i="1"/>
  <c r="K98" i="1"/>
  <c r="K97" i="1"/>
  <c r="J97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2" i="1"/>
  <c r="J82" i="1"/>
  <c r="K81" i="1"/>
  <c r="J81" i="1"/>
  <c r="K80" i="1"/>
  <c r="J80" i="1"/>
  <c r="K79" i="1"/>
  <c r="J79" i="1"/>
  <c r="K78" i="1"/>
  <c r="J78" i="1"/>
  <c r="K75" i="1"/>
  <c r="J75" i="1"/>
  <c r="K74" i="1"/>
  <c r="J74" i="1"/>
  <c r="K73" i="1"/>
  <c r="J73" i="1"/>
  <c r="K72" i="1"/>
  <c r="J72" i="1"/>
  <c r="K71" i="1"/>
  <c r="J71" i="1"/>
  <c r="K178" i="1" l="1"/>
  <c r="K173" i="1"/>
  <c r="K169" i="1"/>
  <c r="K168" i="1"/>
  <c r="K166" i="1"/>
  <c r="K157" i="1"/>
  <c r="K139" i="1"/>
  <c r="K125" i="1"/>
  <c r="K123" i="1"/>
  <c r="K121" i="1"/>
  <c r="K114" i="1"/>
  <c r="K99" i="1"/>
  <c r="K88" i="1"/>
  <c r="J169" i="1"/>
  <c r="J168" i="1"/>
  <c r="J166" i="1"/>
  <c r="J157" i="1"/>
  <c r="J150" i="1"/>
  <c r="J139" i="1"/>
  <c r="J123" i="1"/>
  <c r="J121" i="1"/>
  <c r="J114" i="1"/>
  <c r="J99" i="1"/>
  <c r="J88" i="1"/>
  <c r="J9" i="1" l="1"/>
  <c r="J10" i="1"/>
  <c r="J12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4" i="1"/>
  <c r="J48" i="1"/>
  <c r="J49" i="1"/>
  <c r="J52" i="1"/>
  <c r="J53" i="1"/>
  <c r="J54" i="1"/>
  <c r="J55" i="1"/>
  <c r="J56" i="1"/>
  <c r="J57" i="1"/>
  <c r="J58" i="1"/>
  <c r="J61" i="1"/>
  <c r="J67" i="1"/>
  <c r="J68" i="1"/>
  <c r="K9" i="1"/>
  <c r="K10" i="1"/>
  <c r="K12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4" i="1"/>
  <c r="K48" i="1"/>
  <c r="K49" i="1"/>
  <c r="K52" i="1"/>
  <c r="K53" i="1"/>
  <c r="K54" i="1"/>
  <c r="K55" i="1"/>
  <c r="K56" i="1"/>
  <c r="K57" i="1"/>
  <c r="K58" i="1"/>
  <c r="K61" i="1"/>
  <c r="K68" i="1"/>
  <c r="K188" i="1"/>
  <c r="K184" i="1"/>
  <c r="I184" i="1" l="1"/>
  <c r="J184" i="1"/>
  <c r="K189" i="1"/>
  <c r="J189" i="1" l="1"/>
  <c r="I189" i="1"/>
</calcChain>
</file>

<file path=xl/sharedStrings.xml><?xml version="1.0" encoding="utf-8"?>
<sst xmlns="http://schemas.openxmlformats.org/spreadsheetml/2006/main" count="369" uniqueCount="222">
  <si>
    <t>грн.</t>
  </si>
  <si>
    <t>КМБ</t>
  </si>
  <si>
    <t>ККД</t>
  </si>
  <si>
    <t>Доходи</t>
  </si>
  <si>
    <t>04502000000</t>
  </si>
  <si>
    <t>10000000</t>
  </si>
  <si>
    <t>Податкові надходження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</si>
  <si>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</si>
  <si>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</si>
  <si>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</si>
  <si>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</si>
  <si>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</si>
  <si>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</si>
  <si>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</si>
  <si>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</si>
  <si>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13010000</t>
  </si>
  <si>
    <t>Рентна плата за спеціальне використання лісових ресурсів 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</si>
  <si>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</si>
  <si>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</si>
  <si>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</si>
  <si>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</si>
  <si>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</si>
  <si>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</t>
  </si>
  <si>
    <t>13031500</t>
  </si>
  <si>
    <t>Рентна плата за користування надрами для видобування кам`яного вугілля коксівного та енергетичного</t>
  </si>
  <si>
    <t>14020000</t>
  </si>
  <si>
    <t>Акцизний податок з вироблених в Україні підакцизних товарів (продукції) 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</si>
  <si>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</si>
  <si>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</si>
  <si>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</si>
  <si>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 </t>
  </si>
  <si>
    <t>14031900</t>
  </si>
  <si>
    <t>14040000</t>
  </si>
  <si>
    <t>Акцизний податок з реалізації суб`єктами господарювання роздрібної торгівлі підакцизних товарів 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</si>
  <si>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</si>
  <si>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</si>
  <si>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</si>
  <si>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</si>
  <si>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18010000</t>
  </si>
  <si>
    <t>Податок на майно 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</si>
  <si>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</si>
  <si>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</si>
  <si>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</si>
  <si>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</si>
  <si>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</si>
  <si>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</si>
  <si>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18010500</t>
  </si>
  <si>
    <t>Земельний податок з юридичних осіб </t>
  </si>
  <si>
    <t>18010600</t>
  </si>
  <si>
    <t>Орендна плата з юридичних осіб </t>
  </si>
  <si>
    <t>18010700</t>
  </si>
  <si>
    <t>Земельний податок з фізичних осіб </t>
  </si>
  <si>
    <t>18010900</t>
  </si>
  <si>
    <t>Орендна плата з фізичних осіб </t>
  </si>
  <si>
    <t>18011100</t>
  </si>
  <si>
    <t>Транспортний податок з юридичних осіб </t>
  </si>
  <si>
    <t>18050000</t>
  </si>
  <si>
    <t>Єдиний податок  </t>
  </si>
  <si>
    <t>18050300</t>
  </si>
  <si>
    <t>Єдиний податок з юридичних осіб </t>
  </si>
  <si>
    <t>18050400</t>
  </si>
  <si>
    <t>Єдиний податок з фізичних осіб 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</si>
  <si>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</si>
  <si>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</si>
  <si>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20000000</t>
  </si>
  <si>
    <t>Неподаткові надходження  </t>
  </si>
  <si>
    <t>21080000</t>
  </si>
  <si>
    <t>Інші надходження  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</si>
  <si>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</si>
  <si>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</si>
  <si>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</si>
  <si>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</si>
  <si>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</si>
  <si>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</si>
  <si>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</si>
  <si>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</si>
  <si>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</si>
  <si>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</si>
  <si>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22090400</t>
  </si>
  <si>
    <t>Державне мито, пов`язане з видачею та оформленням закордонних паспортів (посвідок) та паспортів громадян України  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</si>
  <si>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</si>
  <si>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</si>
  <si>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24060000</t>
  </si>
  <si>
    <t>24060300</t>
  </si>
  <si>
    <t>40000000</t>
  </si>
  <si>
    <t>Офіційні трансферти  </t>
  </si>
  <si>
    <t>41030000</t>
  </si>
  <si>
    <t>Субвенції з державного бюджету місцевим бюджетам</t>
  </si>
  <si>
    <t>41050000</t>
  </si>
  <si>
    <t>Субвенції з місцевих бюджетів іншим місцевим бюджетам</t>
  </si>
  <si>
    <t>41050900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</si>
  <si>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</t>
  </si>
  <si>
    <t>41053900</t>
  </si>
  <si>
    <t>Інші субвенції з місцевого бюджету</t>
  </si>
  <si>
    <t>Фактичне виконання, грн.</t>
  </si>
  <si>
    <t>План на рік, затверджений місцевою радою, грн.</t>
  </si>
  <si>
    <t>Відсоток виконання</t>
  </si>
  <si>
    <t>(звітні дані)</t>
  </si>
  <si>
    <t>Державне управління</t>
  </si>
  <si>
    <t>Освіта</t>
  </si>
  <si>
    <t>0211200</t>
  </si>
  <si>
    <t>Охорона здоров`я</t>
  </si>
  <si>
    <t>0212111</t>
  </si>
  <si>
    <t>Соціальний захист та соціальне забезпечення</t>
  </si>
  <si>
    <t>0913113</t>
  </si>
  <si>
    <t>Культура i мистецтво</t>
  </si>
  <si>
    <t>0214082</t>
  </si>
  <si>
    <t>Фiзична культура i спорт</t>
  </si>
  <si>
    <t>0215062</t>
  </si>
  <si>
    <t>Житлово-комунальне господарство</t>
  </si>
  <si>
    <t>0216090</t>
  </si>
  <si>
    <t>7000</t>
  </si>
  <si>
    <t>Економічна діяльність</t>
  </si>
  <si>
    <t>0217130</t>
  </si>
  <si>
    <t>0217310</t>
  </si>
  <si>
    <t>0217680</t>
  </si>
  <si>
    <t>Інша діяльність</t>
  </si>
  <si>
    <t>0218110</t>
  </si>
  <si>
    <t>Забезпечення діяльності місцевої та добровільної пожежної охорони</t>
  </si>
  <si>
    <t>0218340</t>
  </si>
  <si>
    <t>3718710</t>
  </si>
  <si>
    <t>Резервний фонд місцевого бюджету</t>
  </si>
  <si>
    <t>Міжбюджетні трансферти</t>
  </si>
  <si>
    <t>3719110</t>
  </si>
  <si>
    <t>3719770</t>
  </si>
  <si>
    <t>3719800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</si>
  <si>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</si>
  <si>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</si>
  <si>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>ВСЬОГО видатки загального  та спеціального фонду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</si>
  <si>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</si>
  <si>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</si>
  <si>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</si>
  <si>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</si>
  <si>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</si>
  <si>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</si>
  <si>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ВИДАТКИ загального  та спеціального фонду:</t>
  </si>
  <si>
    <t>ВСЬОГО доходи спеціального фонду</t>
  </si>
  <si>
    <t>в тому числі:</t>
  </si>
  <si>
    <t>2111</t>
  </si>
  <si>
    <t>Заробітна плата з нарахуванням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</si>
  <si>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</si>
  <si>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</si>
  <si>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</si>
  <si>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</si>
  <si>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</si>
  <si>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</si>
  <si>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2273</t>
  </si>
  <si>
    <t>Оплата електроенергії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</si>
  <si>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</si>
  <si>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</si>
  <si>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</si>
  <si>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</si>
  <si>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</si>
  <si>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</si>
  <si>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Придбання обладнання і предметів довгострокового користування</t>
  </si>
  <si>
    <t>2220</t>
  </si>
  <si>
    <t>Медикаменти та перев`язувальні матеріали</t>
  </si>
  <si>
    <t>2230</t>
  </si>
  <si>
    <t>Продукти харчування</t>
  </si>
  <si>
    <t>2274</t>
  </si>
  <si>
    <t>Оплата природного газу</t>
  </si>
  <si>
    <t>2730</t>
  </si>
  <si>
    <t>Інші виплати населенню</t>
  </si>
  <si>
    <t>3110</t>
  </si>
  <si>
    <t>2610</t>
  </si>
  <si>
    <t>Субсидії та поточні трансферти підприємствам (установам, організаціям)</t>
  </si>
  <si>
    <t>Капітальні трансферти підприємствам (установам, організаціям)</t>
  </si>
  <si>
    <t>2120</t>
  </si>
  <si>
    <t>Капітальне будівництво (придбання) інших об`єктів</t>
  </si>
  <si>
    <t>Природоохоронні заходи за рахунок цільових фондів</t>
  </si>
  <si>
    <t>до плану на рік, затвердж. місц.радами з урах змін</t>
  </si>
  <si>
    <t xml:space="preserve">ВСЬОГО доходів загального фонду </t>
  </si>
  <si>
    <t xml:space="preserve">ВСЬОГО доходів загального фонду ( без урахування трансфертів) </t>
  </si>
  <si>
    <t>0450200000</t>
  </si>
  <si>
    <t>25020000</t>
  </si>
  <si>
    <t>25020100</t>
  </si>
  <si>
    <t>25020200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</si>
  <si>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</si>
  <si>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</si>
  <si>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джерела власних надходжень бюджетних установ</t>
  </si>
  <si>
    <t>Благодійні внески, гранти та дарунки</t>
  </si>
  <si>
    <t xml:space="preserve">ВСЬОГО доходів спеціального фонду ( без урахування трансфертів) </t>
  </si>
  <si>
    <t>Видатки</t>
  </si>
  <si>
    <t>Доходи загального  та спеціального фонду:</t>
  </si>
  <si>
    <t>Капітальний ремонт інших об'єктів</t>
  </si>
  <si>
    <t>Надання освіти за рахунок субвенції з державного бюджету місцевим бюджетам на надання державної підтримки особам з особливими потребами</t>
  </si>
  <si>
    <t>Транспорт та транспортна інфраструктура, дорожнє господарство</t>
  </si>
  <si>
    <t>Податок на доходи фізичних осіб у вигляді мінімального податкового зобов`язання, що підлягає сплаті фізичними особами</t>
  </si>
  <si>
    <t>11011300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</si>
  <si>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</si>
  <si>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</si>
  <si>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 xml:space="preserve">Начальник фінансового відділу                                                 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</si>
  <si>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</si>
  <si>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Оксаня ВИХОДЦЕВА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</si>
  <si>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</si>
  <si>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</si>
  <si>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11020000</t>
  </si>
  <si>
    <t>11020200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</si>
  <si>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</si>
  <si>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</si>
  <si>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 xml:space="preserve">  ЗВІТ</t>
  </si>
  <si>
    <t>Уточнений план на 2025 рік, грн.</t>
  </si>
  <si>
    <t>Уточнений план на січень- березень 2025 рік, грн.</t>
  </si>
  <si>
    <t xml:space="preserve"> до уточненого плану на січень-березень 2025р., грн.</t>
  </si>
  <si>
    <t>Здійснення заходів із землеустрою</t>
  </si>
  <si>
    <t>Розроблення схем планування та забудови територій (містобудівної документації)</t>
  </si>
  <si>
    <t>Охорона та раціональне використання природних ресурсів</t>
  </si>
  <si>
    <t>Заходи із запобігання та ліквідіції надзвичайних ситуацій та наслідків стихійного лиха</t>
  </si>
  <si>
    <t>Інші заходи громадського порядкута безпеки</t>
  </si>
  <si>
    <t>Реверсна дотація</t>
  </si>
  <si>
    <t>Відхилення (+,-)   факт від  ут.плану за січень-березень 2025р , грн.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</si>
  <si>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</si>
  <si>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</si>
  <si>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Дотації з державного бюджету місцевим бюджетам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</si>
  <si>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суб`єктам космічної діяльності та літакобудування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</si>
  <si>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</si>
  <si>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</si>
  <si>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</si>
  <si>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</si>
  <si>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Відхилення (+,-)   факт від  ут.плану за січень-березень 2025р., грн.</t>
  </si>
  <si>
    <t xml:space="preserve">щодо виконання бюджету Богданівської сільської  територіальної громади  за І квартал 2025 року                                                                                                                               </t>
  </si>
  <si>
    <t>Додаток                                                     до  рішення  «Про затвердження звіту щодо виконання бюджету Богданівської сільської територіальної громади за І квартал  2025 року»"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</si>
</sst>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1"/>
      <scheme val="minor"/>
    </font>
    <font>
      <i/>
      <sz val="10"/>
      <name val="Arial"/>
      <family val="2"/>
      <charset val="204"/>
    </font>
    <font>
      <sz val="11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i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5" fillId="0" borderId="0"/>
    <xf numFmtId="0" fontId="7" fillId="0" borderId="0"/>
    <xf numFmtId="0" fontId="1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" fontId="8" fillId="0" borderId="0" xfId="0" applyNumberFormat="1" applyFont="1"/>
    <xf numFmtId="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4" fontId="8" fillId="2" borderId="3" xfId="0" applyNumberFormat="1" applyFont="1" applyFill="1" applyBorder="1" applyAlignment="1">
      <alignment vertical="center"/>
    </xf>
    <xf numFmtId="0" fontId="8" fillId="0" borderId="0" xfId="0" applyFont="1" applyAlignment="1"/>
    <xf numFmtId="0" fontId="9" fillId="0" borderId="0" xfId="0" applyFont="1" applyAlignment="1"/>
    <xf numFmtId="2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/>
    </xf>
    <xf numFmtId="165" fontId="8" fillId="2" borderId="3" xfId="0" applyNumberFormat="1" applyFont="1" applyFill="1" applyBorder="1" applyAlignment="1">
      <alignment vertical="center"/>
    </xf>
    <xf numFmtId="0" fontId="15" fillId="0" borderId="1" xfId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" xfId="1" applyFont="1" applyBorder="1" applyAlignment="1">
      <alignment horizontal="center" vertical="center"/>
    </xf>
    <xf numFmtId="4" fontId="8" fillId="5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1" xfId="5" applyBorder="1" applyAlignment="1">
      <alignment horizontal="center" vertical="center"/>
    </xf>
    <xf numFmtId="0" fontId="22" fillId="5" borderId="1" xfId="5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6" fillId="0" borderId="1" xfId="5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 wrapText="1"/>
    </xf>
    <xf numFmtId="165" fontId="23" fillId="0" borderId="1" xfId="0" applyNumberFormat="1" applyFont="1" applyFill="1" applyBorder="1" applyAlignment="1">
      <alignment vertical="center"/>
    </xf>
    <xf numFmtId="0" fontId="5" fillId="0" borderId="1" xfId="5" applyBorder="1" applyAlignment="1">
      <alignment vertical="center"/>
    </xf>
    <xf numFmtId="0" fontId="5" fillId="0" borderId="1" xfId="5" applyBorder="1" applyAlignment="1">
      <alignment vertical="center" wrapText="1"/>
    </xf>
    <xf numFmtId="4" fontId="5" fillId="0" borderId="1" xfId="5" applyNumberFormat="1" applyBorder="1" applyAlignment="1">
      <alignment vertical="center"/>
    </xf>
    <xf numFmtId="0" fontId="5" fillId="0" borderId="1" xfId="5" applyBorder="1" applyAlignment="1">
      <alignment horizontal="center" vertical="center"/>
    </xf>
    <xf numFmtId="4" fontId="22" fillId="5" borderId="1" xfId="5" applyNumberFormat="1" applyFont="1" applyFill="1" applyBorder="1" applyAlignment="1">
      <alignment vertical="center"/>
    </xf>
    <xf numFmtId="0" fontId="8" fillId="0" borderId="0" xfId="0" applyFont="1" applyAlignment="1">
      <alignment wrapText="1"/>
    </xf>
    <xf numFmtId="0" fontId="21" fillId="0" borderId="0" xfId="0" applyFont="1" applyFill="1" applyBorder="1" applyAlignment="1">
      <alignment vertical="center"/>
    </xf>
    <xf numFmtId="0" fontId="24" fillId="0" borderId="1" xfId="5" applyFont="1" applyFill="1" applyBorder="1" applyAlignment="1">
      <alignment horizontal="center" vertical="center"/>
    </xf>
    <xf numFmtId="0" fontId="21" fillId="0" borderId="0" xfId="0" applyFont="1" applyFill="1"/>
    <xf numFmtId="0" fontId="0" fillId="0" borderId="0" xfId="0" applyFill="1" applyBorder="1" applyAlignment="1">
      <alignment vertical="center"/>
    </xf>
    <xf numFmtId="0" fontId="5" fillId="0" borderId="1" xfId="5" applyFill="1" applyBorder="1" applyAlignment="1">
      <alignment horizontal="center" vertical="center"/>
    </xf>
    <xf numFmtId="0" fontId="0" fillId="0" borderId="0" xfId="0" applyFill="1"/>
    <xf numFmtId="4" fontId="25" fillId="3" borderId="4" xfId="0" applyNumberFormat="1" applyFont="1" applyFill="1" applyBorder="1" applyAlignment="1">
      <alignment vertical="center"/>
    </xf>
    <xf numFmtId="4" fontId="25" fillId="3" borderId="4" xfId="0" applyNumberFormat="1" applyFont="1" applyFill="1" applyBorder="1" applyAlignment="1">
      <alignment vertical="center" wrapText="1"/>
    </xf>
    <xf numFmtId="4" fontId="25" fillId="3" borderId="13" xfId="0" applyNumberFormat="1" applyFont="1" applyFill="1" applyBorder="1" applyAlignment="1">
      <alignment vertical="center"/>
    </xf>
    <xf numFmtId="4" fontId="25" fillId="3" borderId="6" xfId="0" applyNumberFormat="1" applyFont="1" applyFill="1" applyBorder="1" applyAlignment="1">
      <alignment vertical="center"/>
    </xf>
    <xf numFmtId="165" fontId="25" fillId="3" borderId="13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4" fontId="8" fillId="3" borderId="1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4" fontId="16" fillId="0" borderId="0" xfId="0" applyNumberFormat="1" applyFont="1"/>
    <xf numFmtId="49" fontId="8" fillId="2" borderId="1" xfId="0" applyNumberFormat="1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vertical="center" wrapText="1"/>
    </xf>
    <xf numFmtId="4" fontId="4" fillId="0" borderId="1" xfId="6" applyNumberFormat="1" applyBorder="1" applyAlignment="1">
      <alignment vertical="center"/>
    </xf>
    <xf numFmtId="165" fontId="8" fillId="0" borderId="1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0" fontId="3" fillId="0" borderId="1" xfId="7" applyBorder="1" applyAlignment="1">
      <alignment vertical="center" wrapText="1"/>
    </xf>
    <xf numFmtId="4" fontId="3" fillId="0" borderId="1" xfId="7" applyNumberFormat="1" applyBorder="1" applyAlignment="1">
      <alignment vertical="center"/>
    </xf>
    <xf numFmtId="0" fontId="3" fillId="0" borderId="1" xfId="7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8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1" fillId="0" borderId="1" xfId="9" applyNumberForma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4" fontId="23" fillId="0" borderId="1" xfId="0" applyNumberFormat="1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left" vertical="center"/>
    </xf>
    <xf numFmtId="0" fontId="25" fillId="3" borderId="6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8" xfId="0" applyNumberFormat="1" applyFont="1" applyFill="1" applyBorder="1" applyAlignment="1">
      <alignment horizontal="center" vertical="center" wrapText="1"/>
    </xf>
    <xf numFmtId="164" fontId="10" fillId="0" borderId="9" xfId="0" applyNumberFormat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left" vertical="center" wrapText="1"/>
    </xf>
    <xf numFmtId="0" fontId="20" fillId="4" borderId="11" xfId="1" applyFont="1" applyFill="1" applyBorder="1" applyAlignment="1">
      <alignment horizontal="left" vertical="center" wrapText="1"/>
    </xf>
    <xf numFmtId="0" fontId="20" fillId="4" borderId="12" xfId="1" applyFont="1" applyFill="1" applyBorder="1" applyAlignment="1">
      <alignment horizontal="left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18" fillId="4" borderId="2" xfId="1" applyFont="1" applyFill="1" applyBorder="1" applyAlignment="1">
      <alignment horizontal="left" vertical="center" wrapText="1"/>
    </xf>
    <xf numFmtId="0" fontId="18" fillId="4" borderId="11" xfId="1" applyFont="1" applyFill="1" applyBorder="1" applyAlignment="1">
      <alignment horizontal="left" vertical="center" wrapText="1"/>
    </xf>
    <xf numFmtId="0" fontId="18" fillId="4" borderId="12" xfId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2" fontId="14" fillId="0" borderId="0" xfId="0" applyNumberFormat="1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3" fillId="0" borderId="0" xfId="0" applyFont="1" applyFill="1" applyAlignment="1" applyProtection="1">
      <alignment horizontal="center" wrapText="1"/>
      <protection locked="0"/>
    </xf>
    <xf numFmtId="164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0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190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BDFFFF"/>
      <color rgb="FFA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tabSelected="1" topLeftCell="D176" zoomScaleNormal="100" zoomScaleSheetLayoutView="80" workbookViewId="0">
      <selection activeCell="D1" sqref="B1:K193"/>
    </sheetView>
  </sheetViews>
  <sheetFormatPr defaultRowHeight="15" x14ac:dyDescent="0.25"/>
  <cols>
    <col min="1" max="1" width="4.85546875" hidden="1" customWidth="1"/>
    <col min="2" max="2" width="18.28515625" style="10" hidden="1" customWidth="1"/>
    <col min="3" max="3" width="12.28515625" style="10" hidden="1" customWidth="1"/>
    <col min="4" max="4" width="34.140625" style="1" customWidth="1"/>
    <col min="5" max="5" width="15" style="2" customWidth="1"/>
    <col min="6" max="6" width="14.5703125" style="2" customWidth="1"/>
    <col min="7" max="7" width="16" style="2" customWidth="1"/>
    <col min="8" max="8" width="18.5703125" style="2" customWidth="1"/>
    <col min="9" max="9" width="12.140625" customWidth="1"/>
    <col min="10" max="10" width="12.85546875" style="2" customWidth="1"/>
    <col min="11" max="11" width="15" style="2" customWidth="1"/>
    <col min="13" max="13" width="12.28515625" bestFit="1" customWidth="1"/>
    <col min="14" max="15" width="14.28515625" bestFit="1" customWidth="1"/>
    <col min="17" max="17" width="9.140625" customWidth="1"/>
  </cols>
  <sheetData>
    <row r="1" spans="1:11" ht="98.25" customHeight="1" x14ac:dyDescent="0.25">
      <c r="B1" s="12"/>
      <c r="D1" s="69"/>
      <c r="I1" s="98" t="s">
        <v>221</v>
      </c>
      <c r="J1" s="99"/>
      <c r="K1" s="99"/>
    </row>
    <row r="2" spans="1:11" ht="20.25" x14ac:dyDescent="0.3">
      <c r="B2" s="100" t="s">
        <v>200</v>
      </c>
      <c r="C2" s="100"/>
      <c r="D2" s="100"/>
      <c r="E2" s="100"/>
      <c r="F2" s="100"/>
      <c r="G2" s="100"/>
      <c r="H2" s="100"/>
      <c r="I2" s="100"/>
      <c r="J2" s="100"/>
      <c r="K2" s="100"/>
    </row>
    <row r="3" spans="1:11" ht="18.75" x14ac:dyDescent="0.3">
      <c r="B3" s="101" t="s">
        <v>220</v>
      </c>
      <c r="C3" s="101"/>
      <c r="D3" s="101"/>
      <c r="E3" s="101"/>
      <c r="F3" s="101"/>
      <c r="G3" s="101"/>
      <c r="H3" s="101"/>
      <c r="I3" s="101"/>
      <c r="J3" s="101"/>
      <c r="K3" s="101"/>
    </row>
    <row r="4" spans="1:11" ht="18.75" x14ac:dyDescent="0.3">
      <c r="B4" s="18"/>
      <c r="C4" s="17"/>
      <c r="D4" s="17"/>
      <c r="E4" s="17"/>
      <c r="F4" s="17"/>
      <c r="G4" s="17"/>
      <c r="H4" s="17"/>
      <c r="J4" s="17"/>
      <c r="K4" s="17"/>
    </row>
    <row r="5" spans="1:11" ht="18" customHeight="1" x14ac:dyDescent="0.25">
      <c r="E5" s="3"/>
      <c r="F5" s="3"/>
      <c r="G5" s="102" t="s">
        <v>97</v>
      </c>
      <c r="H5" s="102"/>
      <c r="J5" s="4" t="s">
        <v>0</v>
      </c>
    </row>
    <row r="6" spans="1:11" ht="18" customHeight="1" x14ac:dyDescent="0.25">
      <c r="B6" s="31"/>
      <c r="C6" s="31"/>
      <c r="D6" s="75" t="s">
        <v>183</v>
      </c>
      <c r="E6" s="75"/>
      <c r="F6" s="75"/>
      <c r="G6" s="75"/>
      <c r="H6" s="75"/>
      <c r="I6" s="75"/>
      <c r="J6" s="75"/>
      <c r="K6" s="75"/>
    </row>
    <row r="7" spans="1:11" x14ac:dyDescent="0.25">
      <c r="A7" s="5"/>
      <c r="B7" s="103" t="s">
        <v>1</v>
      </c>
      <c r="C7" s="103" t="s">
        <v>2</v>
      </c>
      <c r="D7" s="79" t="s">
        <v>3</v>
      </c>
      <c r="E7" s="81" t="s">
        <v>95</v>
      </c>
      <c r="F7" s="83" t="s">
        <v>201</v>
      </c>
      <c r="G7" s="83" t="s">
        <v>202</v>
      </c>
      <c r="H7" s="93" t="s">
        <v>94</v>
      </c>
      <c r="I7" s="94" t="s">
        <v>96</v>
      </c>
      <c r="J7" s="94"/>
      <c r="K7" s="95" t="s">
        <v>210</v>
      </c>
    </row>
    <row r="8" spans="1:11" ht="48" x14ac:dyDescent="0.25">
      <c r="A8" s="5"/>
      <c r="B8" s="104"/>
      <c r="C8" s="104"/>
      <c r="D8" s="80"/>
      <c r="E8" s="82"/>
      <c r="F8" s="84"/>
      <c r="G8" s="84"/>
      <c r="H8" s="93"/>
      <c r="I8" s="19" t="s">
        <v>170</v>
      </c>
      <c r="J8" s="20" t="s">
        <v>203</v>
      </c>
      <c r="K8" s="96"/>
    </row>
    <row r="9" spans="1:11" x14ac:dyDescent="0.25">
      <c r="A9" s="6">
        <v>1</v>
      </c>
      <c r="B9" s="11" t="s">
        <v>4</v>
      </c>
      <c r="C9" s="11" t="s">
        <v>5</v>
      </c>
      <c r="D9" s="7" t="s">
        <v>6</v>
      </c>
      <c r="E9" s="8">
        <f>E10+E17+E19+E22+E24+E26+E29+E38+E15</f>
        <v>263196200</v>
      </c>
      <c r="F9" s="30">
        <f t="shared" ref="F9:H9" si="0">F10+F17+F19+F22+F24+F26+F29+F38+F15</f>
        <v>263196200</v>
      </c>
      <c r="G9" s="30">
        <f t="shared" si="0"/>
        <v>60626525</v>
      </c>
      <c r="H9" s="30">
        <f t="shared" si="0"/>
        <v>65137710.920000002</v>
      </c>
      <c r="I9" s="21">
        <f t="shared" ref="I9:I14" si="1">IF(F9=0,0,H9/F9*100)</f>
        <v>24.748727724792381</v>
      </c>
      <c r="J9" s="9">
        <f t="shared" ref="J9:J42" si="2">IF(G9=0,0,H9/G9*100)</f>
        <v>107.44094424016551</v>
      </c>
      <c r="K9" s="9">
        <f t="shared" ref="K9:K42" si="3">H9-G9</f>
        <v>4511185.9200000018</v>
      </c>
    </row>
    <row r="10" spans="1:11" ht="30" x14ac:dyDescent="0.25">
      <c r="A10" s="6">
        <v>1</v>
      </c>
      <c r="B10" s="11" t="s">
        <v>4</v>
      </c>
      <c r="C10" s="11" t="s">
        <v>7</v>
      </c>
      <c r="D10" s="7" t="s">
        <v>8</v>
      </c>
      <c r="E10" s="8">
        <f>SUM(E11:E14)</f>
        <v>187550000</v>
      </c>
      <c r="F10" s="30">
        <f>SUM(F11:F14)</f>
        <v>187550000</v>
      </c>
      <c r="G10" s="8">
        <f>SUM(G11:G14)</f>
        <v>42987000</v>
      </c>
      <c r="H10" s="8">
        <f>SUM(H11:H14)</f>
        <v>45932481.230000004</v>
      </c>
      <c r="I10" s="21">
        <f t="shared" si="1"/>
        <v>24.490792444681418</v>
      </c>
      <c r="J10" s="9">
        <f t="shared" si="2"/>
        <v>106.85202789215344</v>
      </c>
      <c r="K10" s="9">
        <f t="shared" si="3"/>
        <v>2945481.2300000042</v>
      </c>
    </row>
    <row r="11" spans="1:11" ht="60" x14ac:dyDescent="0.25">
      <c r="A11" s="6">
        <v>0</v>
      </c>
      <c r="B11" s="11" t="s">
        <v>4</v>
      </c>
      <c r="C11" s="11" t="s">
        <v>9</v>
      </c>
      <c r="D11" s="7" t="s">
        <v>10</v>
      </c>
      <c r="E11" s="8">
        <v>163000000</v>
      </c>
      <c r="F11" s="8">
        <v>163000000</v>
      </c>
      <c r="G11" s="8">
        <v>40219000</v>
      </c>
      <c r="H11" s="8">
        <v>42970042.210000001</v>
      </c>
      <c r="I11" s="21">
        <f t="shared" si="1"/>
        <v>26.361989085889569</v>
      </c>
      <c r="J11" s="9">
        <f>IF(G11=0,0,H11/G11*100)</f>
        <v>106.84015567269201</v>
      </c>
      <c r="K11" s="9">
        <f>H11-G11</f>
        <v>2751042.2100000009</v>
      </c>
    </row>
    <row r="12" spans="1:11" ht="60" x14ac:dyDescent="0.25">
      <c r="A12" s="6">
        <v>0</v>
      </c>
      <c r="B12" s="11" t="s">
        <v>4</v>
      </c>
      <c r="C12" s="11" t="s">
        <v>11</v>
      </c>
      <c r="D12" s="7" t="s">
        <v>12</v>
      </c>
      <c r="E12" s="8">
        <v>23000000</v>
      </c>
      <c r="F12" s="8">
        <v>23000000</v>
      </c>
      <c r="G12" s="8">
        <v>2600000</v>
      </c>
      <c r="H12" s="8">
        <v>2856432.13</v>
      </c>
      <c r="I12" s="21">
        <f t="shared" si="1"/>
        <v>12.419270130434782</v>
      </c>
      <c r="J12" s="9">
        <f t="shared" si="2"/>
        <v>109.86277423076922</v>
      </c>
      <c r="K12" s="9">
        <f t="shared" si="3"/>
        <v>256432.12999999989</v>
      </c>
    </row>
    <row r="13" spans="1:11" ht="60" x14ac:dyDescent="0.25">
      <c r="A13" s="6">
        <v>0</v>
      </c>
      <c r="B13" s="11" t="s">
        <v>4</v>
      </c>
      <c r="C13" s="11" t="s">
        <v>13</v>
      </c>
      <c r="D13" s="7" t="s">
        <v>14</v>
      </c>
      <c r="E13" s="8">
        <v>350000</v>
      </c>
      <c r="F13" s="8">
        <v>350000</v>
      </c>
      <c r="G13" s="8">
        <v>80000</v>
      </c>
      <c r="H13" s="8">
        <v>76065.97</v>
      </c>
      <c r="I13" s="21">
        <f t="shared" si="1"/>
        <v>21.733134285714286</v>
      </c>
      <c r="J13" s="9">
        <f>IF(G13=0,0,H13/G13*100)</f>
        <v>95.082462499999991</v>
      </c>
      <c r="K13" s="9">
        <f>H13-G13</f>
        <v>-3934.0299999999988</v>
      </c>
    </row>
    <row r="14" spans="1:11" ht="60" x14ac:dyDescent="0.25">
      <c r="A14" s="6">
        <v>0</v>
      </c>
      <c r="B14" s="11" t="s">
        <v>173</v>
      </c>
      <c r="C14" s="11" t="s">
        <v>188</v>
      </c>
      <c r="D14" s="7" t="s">
        <v>187</v>
      </c>
      <c r="E14" s="8">
        <v>1200000</v>
      </c>
      <c r="F14" s="8">
        <v>1200000</v>
      </c>
      <c r="G14" s="8">
        <v>88000</v>
      </c>
      <c r="H14" s="8">
        <v>29940.92</v>
      </c>
      <c r="I14" s="21">
        <f t="shared" si="1"/>
        <v>2.4950766666666664</v>
      </c>
      <c r="J14" s="9">
        <f>IF(G14=0,0,H14/G14*100)</f>
        <v>34.023772727272728</v>
      </c>
      <c r="K14" s="9">
        <f>H14-G14</f>
        <v>-58059.08</v>
      </c>
    </row>
    <row r="15" spans="1:11" x14ac:dyDescent="0.25">
      <c r="A15" s="6">
        <v>1</v>
      </c>
      <c r="B15" s="11" t="s">
        <v>173</v>
      </c>
      <c r="C15" s="11" t="s">
        <v>196</v>
      </c>
      <c r="D15" s="34" t="s">
        <v>194</v>
      </c>
      <c r="E15" s="30">
        <f>SUM(E16)</f>
        <v>1500</v>
      </c>
      <c r="F15" s="30">
        <f>SUM(F16)</f>
        <v>1500</v>
      </c>
      <c r="G15" s="30">
        <f>SUM(G16)</f>
        <v>1500</v>
      </c>
      <c r="H15" s="30">
        <f>SUM(H16)</f>
        <v>2845</v>
      </c>
      <c r="I15" s="21">
        <f t="shared" ref="I15:I16" si="4">IF(F15=0,0,H15/F15*100)</f>
        <v>189.66666666666669</v>
      </c>
      <c r="J15" s="9">
        <f t="shared" ref="J15:J16" si="5">IF(G15=0,0,H15/G15*100)</f>
        <v>189.66666666666669</v>
      </c>
      <c r="K15" s="9">
        <f t="shared" ref="K15:K16" si="6">H15-G15</f>
        <v>1345</v>
      </c>
    </row>
    <row r="16" spans="1:11" ht="38.25" x14ac:dyDescent="0.25">
      <c r="A16" s="6">
        <v>0</v>
      </c>
      <c r="B16" s="66" t="s">
        <v>173</v>
      </c>
      <c r="C16" s="66" t="s">
        <v>197</v>
      </c>
      <c r="D16" s="64" t="s">
        <v>195</v>
      </c>
      <c r="E16" s="65">
        <v>1500</v>
      </c>
      <c r="F16" s="65">
        <v>1500</v>
      </c>
      <c r="G16" s="65">
        <v>1500</v>
      </c>
      <c r="H16" s="65">
        <v>2845</v>
      </c>
      <c r="I16" s="21">
        <f t="shared" si="4"/>
        <v>189.66666666666669</v>
      </c>
      <c r="J16" s="9">
        <f t="shared" si="5"/>
        <v>189.66666666666669</v>
      </c>
      <c r="K16" s="9">
        <f t="shared" si="6"/>
        <v>1345</v>
      </c>
    </row>
    <row r="17" spans="1:15" ht="30" x14ac:dyDescent="0.25">
      <c r="A17" s="6">
        <v>1</v>
      </c>
      <c r="B17" s="11" t="s">
        <v>4</v>
      </c>
      <c r="C17" s="11" t="s">
        <v>15</v>
      </c>
      <c r="D17" s="7" t="s">
        <v>16</v>
      </c>
      <c r="E17" s="8">
        <f>E18</f>
        <v>2000</v>
      </c>
      <c r="F17" s="30">
        <f>F18</f>
        <v>2000</v>
      </c>
      <c r="G17" s="8">
        <f>G18</f>
        <v>0</v>
      </c>
      <c r="H17" s="8">
        <f>H18</f>
        <v>0</v>
      </c>
      <c r="I17" s="21">
        <f>IF(F17=0,0,H17/F17*100)</f>
        <v>0</v>
      </c>
      <c r="J17" s="9">
        <f t="shared" si="2"/>
        <v>0</v>
      </c>
      <c r="K17" s="9">
        <f t="shared" si="3"/>
        <v>0</v>
      </c>
    </row>
    <row r="18" spans="1:15" ht="105" x14ac:dyDescent="0.25">
      <c r="A18" s="6">
        <v>0</v>
      </c>
      <c r="B18" s="11" t="s">
        <v>4</v>
      </c>
      <c r="C18" s="11" t="s">
        <v>17</v>
      </c>
      <c r="D18" s="7" t="s">
        <v>18</v>
      </c>
      <c r="E18" s="8">
        <v>2000</v>
      </c>
      <c r="F18" s="8">
        <v>2000</v>
      </c>
      <c r="G18" s="8">
        <v>0</v>
      </c>
      <c r="H18" s="8">
        <v>0</v>
      </c>
      <c r="I18" s="21">
        <f>IF(F18=0,0,H18/F18*100)</f>
        <v>0</v>
      </c>
      <c r="J18" s="9">
        <f t="shared" si="2"/>
        <v>0</v>
      </c>
      <c r="K18" s="9">
        <f t="shared" si="3"/>
        <v>0</v>
      </c>
    </row>
    <row r="19" spans="1:15" ht="45" x14ac:dyDescent="0.25">
      <c r="A19" s="6">
        <v>1</v>
      </c>
      <c r="B19" s="11" t="s">
        <v>4</v>
      </c>
      <c r="C19" s="11" t="s">
        <v>19</v>
      </c>
      <c r="D19" s="7" t="s">
        <v>20</v>
      </c>
      <c r="E19" s="8">
        <f>SUM(E20:E21)</f>
        <v>6700700</v>
      </c>
      <c r="F19" s="30">
        <f>SUM(F20:F21)</f>
        <v>6700700</v>
      </c>
      <c r="G19" s="8">
        <f>SUM(G20:G21)</f>
        <v>1810175</v>
      </c>
      <c r="H19" s="8">
        <f>SUM(H20:H21)</f>
        <v>1811023.0599999998</v>
      </c>
      <c r="I19" s="21">
        <f t="shared" ref="I19" si="7">IF(F19=0,0,H19/F19*100)</f>
        <v>27.027371170176245</v>
      </c>
      <c r="J19" s="9">
        <f t="shared" si="2"/>
        <v>100.0468496139876</v>
      </c>
      <c r="K19" s="9">
        <f t="shared" si="3"/>
        <v>848.05999999982305</v>
      </c>
    </row>
    <row r="20" spans="1:15" ht="60" x14ac:dyDescent="0.25">
      <c r="A20" s="6">
        <v>0</v>
      </c>
      <c r="B20" s="11" t="s">
        <v>4</v>
      </c>
      <c r="C20" s="11" t="s">
        <v>21</v>
      </c>
      <c r="D20" s="7" t="s">
        <v>22</v>
      </c>
      <c r="E20" s="8">
        <v>700</v>
      </c>
      <c r="F20" s="8">
        <v>700</v>
      </c>
      <c r="G20" s="8">
        <v>175</v>
      </c>
      <c r="H20" s="8">
        <v>127.93</v>
      </c>
      <c r="I20" s="21">
        <f t="shared" ref="I20:I90" si="8">IF(F20=0,0,H20/F20*100)</f>
        <v>18.275714285714287</v>
      </c>
      <c r="J20" s="9">
        <f t="shared" si="2"/>
        <v>73.102857142857147</v>
      </c>
      <c r="K20" s="9">
        <f t="shared" si="3"/>
        <v>-47.069999999999993</v>
      </c>
    </row>
    <row r="21" spans="1:15" ht="60" x14ac:dyDescent="0.25">
      <c r="A21" s="6">
        <v>0</v>
      </c>
      <c r="B21" s="11" t="s">
        <v>4</v>
      </c>
      <c r="C21" s="11" t="s">
        <v>23</v>
      </c>
      <c r="D21" s="7" t="s">
        <v>24</v>
      </c>
      <c r="E21" s="8">
        <v>6700000</v>
      </c>
      <c r="F21" s="8">
        <v>6700000</v>
      </c>
      <c r="G21" s="8">
        <v>1810000</v>
      </c>
      <c r="H21" s="8">
        <v>1810895.13</v>
      </c>
      <c r="I21" s="21">
        <f t="shared" si="8"/>
        <v>27.028285522388057</v>
      </c>
      <c r="J21" s="9">
        <f t="shared" si="2"/>
        <v>100.0494546961326</v>
      </c>
      <c r="K21" s="9">
        <f t="shared" si="3"/>
        <v>895.12999999988824</v>
      </c>
    </row>
    <row r="22" spans="1:15" ht="45" x14ac:dyDescent="0.25">
      <c r="A22" s="6">
        <v>1</v>
      </c>
      <c r="B22" s="11" t="s">
        <v>4</v>
      </c>
      <c r="C22" s="11" t="s">
        <v>25</v>
      </c>
      <c r="D22" s="7" t="s">
        <v>26</v>
      </c>
      <c r="E22" s="8">
        <f>E23</f>
        <v>3500000</v>
      </c>
      <c r="F22" s="30">
        <f>F23</f>
        <v>3500000</v>
      </c>
      <c r="G22" s="8">
        <f>G23</f>
        <v>912000</v>
      </c>
      <c r="H22" s="8">
        <f>H23</f>
        <v>1140649.48</v>
      </c>
      <c r="I22" s="21">
        <f t="shared" si="8"/>
        <v>32.589985142857145</v>
      </c>
      <c r="J22" s="9">
        <f t="shared" si="2"/>
        <v>125.07121491228071</v>
      </c>
      <c r="K22" s="9">
        <f t="shared" si="3"/>
        <v>228649.47999999998</v>
      </c>
    </row>
    <row r="23" spans="1:15" x14ac:dyDescent="0.25">
      <c r="A23" s="6">
        <v>0</v>
      </c>
      <c r="B23" s="11" t="s">
        <v>4</v>
      </c>
      <c r="C23" s="11" t="s">
        <v>27</v>
      </c>
      <c r="D23" s="7" t="s">
        <v>28</v>
      </c>
      <c r="E23" s="8">
        <v>3500000</v>
      </c>
      <c r="F23" s="8">
        <v>3500000</v>
      </c>
      <c r="G23" s="8">
        <v>912000</v>
      </c>
      <c r="H23" s="8">
        <v>1140649.48</v>
      </c>
      <c r="I23" s="21">
        <f t="shared" si="8"/>
        <v>32.589985142857145</v>
      </c>
      <c r="J23" s="9">
        <f t="shared" si="2"/>
        <v>125.07121491228071</v>
      </c>
      <c r="K23" s="9">
        <f t="shared" si="3"/>
        <v>228649.47999999998</v>
      </c>
      <c r="M23" s="2"/>
      <c r="N23" s="2"/>
      <c r="O23" s="2"/>
    </row>
    <row r="24" spans="1:15" ht="45" x14ac:dyDescent="0.25">
      <c r="A24" s="6">
        <v>1</v>
      </c>
      <c r="B24" s="11" t="s">
        <v>4</v>
      </c>
      <c r="C24" s="11" t="s">
        <v>29</v>
      </c>
      <c r="D24" s="7" t="s">
        <v>30</v>
      </c>
      <c r="E24" s="8">
        <f>E25</f>
        <v>24500000</v>
      </c>
      <c r="F24" s="30">
        <f>F25</f>
        <v>24500000</v>
      </c>
      <c r="G24" s="8">
        <f>G25</f>
        <v>5000000</v>
      </c>
      <c r="H24" s="8">
        <f>H25</f>
        <v>5229733.49</v>
      </c>
      <c r="I24" s="21">
        <f t="shared" si="8"/>
        <v>21.345850979591837</v>
      </c>
      <c r="J24" s="9">
        <f t="shared" si="2"/>
        <v>104.59466980000001</v>
      </c>
      <c r="K24" s="9">
        <f t="shared" si="3"/>
        <v>229733.49000000022</v>
      </c>
      <c r="M24" s="2"/>
      <c r="N24" s="2"/>
      <c r="O24" s="2"/>
    </row>
    <row r="25" spans="1:15" x14ac:dyDescent="0.25">
      <c r="A25" s="6">
        <v>0</v>
      </c>
      <c r="B25" s="11" t="s">
        <v>4</v>
      </c>
      <c r="C25" s="11" t="s">
        <v>31</v>
      </c>
      <c r="D25" s="7" t="s">
        <v>28</v>
      </c>
      <c r="E25" s="8">
        <v>24500000</v>
      </c>
      <c r="F25" s="8">
        <v>24500000</v>
      </c>
      <c r="G25" s="8">
        <v>5000000</v>
      </c>
      <c r="H25" s="8">
        <v>5229733.49</v>
      </c>
      <c r="I25" s="21">
        <f t="shared" si="8"/>
        <v>21.345850979591837</v>
      </c>
      <c r="J25" s="9">
        <f t="shared" si="2"/>
        <v>104.59466980000001</v>
      </c>
      <c r="K25" s="9">
        <f t="shared" si="3"/>
        <v>229733.49000000022</v>
      </c>
    </row>
    <row r="26" spans="1:15" ht="60" x14ac:dyDescent="0.25">
      <c r="A26" s="6">
        <v>1</v>
      </c>
      <c r="B26" s="11" t="s">
        <v>4</v>
      </c>
      <c r="C26" s="11" t="s">
        <v>32</v>
      </c>
      <c r="D26" s="7" t="s">
        <v>33</v>
      </c>
      <c r="E26" s="8">
        <f>SUM(E27:E28)</f>
        <v>3350000</v>
      </c>
      <c r="F26" s="30">
        <f>SUM(F27:F28)</f>
        <v>3350000</v>
      </c>
      <c r="G26" s="8">
        <f>SUM(G27:G28)</f>
        <v>837000</v>
      </c>
      <c r="H26" s="8">
        <f>SUM(H27:H28)</f>
        <v>1027819.04</v>
      </c>
      <c r="I26" s="21">
        <f t="shared" si="8"/>
        <v>30.681165373134327</v>
      </c>
      <c r="J26" s="9">
        <f t="shared" si="2"/>
        <v>122.79797371565112</v>
      </c>
      <c r="K26" s="9">
        <f t="shared" si="3"/>
        <v>190819.04000000004</v>
      </c>
    </row>
    <row r="27" spans="1:15" ht="135" x14ac:dyDescent="0.25">
      <c r="A27" s="6">
        <v>0</v>
      </c>
      <c r="B27" s="11" t="s">
        <v>4</v>
      </c>
      <c r="C27" s="11" t="s">
        <v>34</v>
      </c>
      <c r="D27" s="7" t="s">
        <v>35</v>
      </c>
      <c r="E27" s="8">
        <v>2700000</v>
      </c>
      <c r="F27" s="8">
        <v>2700000</v>
      </c>
      <c r="G27" s="8">
        <v>675000</v>
      </c>
      <c r="H27" s="8">
        <v>857336.31</v>
      </c>
      <c r="I27" s="21">
        <f t="shared" si="8"/>
        <v>31.753196666666668</v>
      </c>
      <c r="J27" s="9">
        <f t="shared" si="2"/>
        <v>127.01278666666667</v>
      </c>
      <c r="K27" s="9">
        <f t="shared" si="3"/>
        <v>182336.31000000006</v>
      </c>
    </row>
    <row r="28" spans="1:15" ht="120" x14ac:dyDescent="0.25">
      <c r="A28" s="6">
        <v>0</v>
      </c>
      <c r="B28" s="11" t="s">
        <v>4</v>
      </c>
      <c r="C28" s="11" t="s">
        <v>36</v>
      </c>
      <c r="D28" s="7" t="s">
        <v>37</v>
      </c>
      <c r="E28" s="8">
        <v>650000</v>
      </c>
      <c r="F28" s="8">
        <v>650000</v>
      </c>
      <c r="G28" s="8">
        <v>162000</v>
      </c>
      <c r="H28" s="8">
        <v>170482.73</v>
      </c>
      <c r="I28" s="21">
        <f t="shared" si="8"/>
        <v>26.228112307692307</v>
      </c>
      <c r="J28" s="9">
        <f t="shared" si="2"/>
        <v>105.23625308641975</v>
      </c>
      <c r="K28" s="9">
        <f t="shared" si="3"/>
        <v>8482.7300000000105</v>
      </c>
    </row>
    <row r="29" spans="1:15" x14ac:dyDescent="0.25">
      <c r="A29" s="6">
        <v>1</v>
      </c>
      <c r="B29" s="11" t="s">
        <v>4</v>
      </c>
      <c r="C29" s="11" t="s">
        <v>38</v>
      </c>
      <c r="D29" s="7" t="s">
        <v>39</v>
      </c>
      <c r="E29" s="8">
        <f>SUM(E30:E37)</f>
        <v>23042000</v>
      </c>
      <c r="F29" s="30">
        <f>SUM(F30:F37)</f>
        <v>23042000</v>
      </c>
      <c r="G29" s="8">
        <f>SUM(G30:G37)</f>
        <v>4729850</v>
      </c>
      <c r="H29" s="8">
        <f>SUM(H30:H37)</f>
        <v>5132860.0699999994</v>
      </c>
      <c r="I29" s="21">
        <f t="shared" si="8"/>
        <v>22.276104808610363</v>
      </c>
      <c r="J29" s="9">
        <f t="shared" si="2"/>
        <v>108.5205676712792</v>
      </c>
      <c r="K29" s="9">
        <f t="shared" si="3"/>
        <v>403010.06999999937</v>
      </c>
    </row>
    <row r="30" spans="1:15" ht="75" x14ac:dyDescent="0.25">
      <c r="A30" s="6">
        <v>0</v>
      </c>
      <c r="B30" s="11" t="s">
        <v>4</v>
      </c>
      <c r="C30" s="11" t="s">
        <v>40</v>
      </c>
      <c r="D30" s="7" t="s">
        <v>41</v>
      </c>
      <c r="E30" s="8">
        <v>32000</v>
      </c>
      <c r="F30" s="8">
        <v>32000</v>
      </c>
      <c r="G30" s="8">
        <v>1600</v>
      </c>
      <c r="H30" s="8">
        <v>72.08</v>
      </c>
      <c r="I30" s="21">
        <f t="shared" si="8"/>
        <v>0.22525000000000001</v>
      </c>
      <c r="J30" s="9">
        <f t="shared" si="2"/>
        <v>4.5049999999999999</v>
      </c>
      <c r="K30" s="9">
        <f t="shared" si="3"/>
        <v>-1527.92</v>
      </c>
      <c r="N30" s="2"/>
      <c r="O30" s="2"/>
    </row>
    <row r="31" spans="1:15" ht="75" x14ac:dyDescent="0.25">
      <c r="A31" s="6">
        <v>0</v>
      </c>
      <c r="B31" s="11" t="s">
        <v>4</v>
      </c>
      <c r="C31" s="11" t="s">
        <v>42</v>
      </c>
      <c r="D31" s="7" t="s">
        <v>43</v>
      </c>
      <c r="E31" s="8">
        <v>65000</v>
      </c>
      <c r="F31" s="8">
        <v>65000</v>
      </c>
      <c r="G31" s="8">
        <v>55000</v>
      </c>
      <c r="H31" s="8">
        <v>59575.199999999997</v>
      </c>
      <c r="I31" s="9">
        <f t="shared" si="8"/>
        <v>91.654153846153847</v>
      </c>
      <c r="J31" s="9">
        <f t="shared" si="2"/>
        <v>108.31854545454544</v>
      </c>
      <c r="K31" s="9">
        <f t="shared" si="3"/>
        <v>4575.1999999999971</v>
      </c>
    </row>
    <row r="32" spans="1:15" ht="75" x14ac:dyDescent="0.25">
      <c r="A32" s="6">
        <v>0</v>
      </c>
      <c r="B32" s="11" t="s">
        <v>4</v>
      </c>
      <c r="C32" s="11" t="s">
        <v>44</v>
      </c>
      <c r="D32" s="7" t="s">
        <v>45</v>
      </c>
      <c r="E32" s="8">
        <v>690000</v>
      </c>
      <c r="F32" s="8">
        <v>690000</v>
      </c>
      <c r="G32" s="8">
        <v>92000</v>
      </c>
      <c r="H32" s="8">
        <v>98967.09</v>
      </c>
      <c r="I32" s="9">
        <f t="shared" si="8"/>
        <v>14.343056521739131</v>
      </c>
      <c r="J32" s="9">
        <f t="shared" si="2"/>
        <v>107.57292391304347</v>
      </c>
      <c r="K32" s="9">
        <f t="shared" si="3"/>
        <v>6967.0899999999965</v>
      </c>
      <c r="M32" s="2"/>
      <c r="N32" s="2"/>
      <c r="O32" s="2"/>
    </row>
    <row r="33" spans="1:15" ht="30" x14ac:dyDescent="0.25">
      <c r="A33" s="6">
        <v>0</v>
      </c>
      <c r="B33" s="11" t="s">
        <v>4</v>
      </c>
      <c r="C33" s="11" t="s">
        <v>46</v>
      </c>
      <c r="D33" s="7" t="s">
        <v>47</v>
      </c>
      <c r="E33" s="8">
        <v>3430000</v>
      </c>
      <c r="F33" s="8">
        <v>3430000</v>
      </c>
      <c r="G33" s="8">
        <v>605000</v>
      </c>
      <c r="H33" s="8">
        <v>599500.56000000006</v>
      </c>
      <c r="I33" s="9">
        <f t="shared" si="8"/>
        <v>17.478150437317787</v>
      </c>
      <c r="J33" s="9">
        <f t="shared" si="2"/>
        <v>99.091001652892572</v>
      </c>
      <c r="K33" s="9">
        <f t="shared" si="3"/>
        <v>-5499.4399999999441</v>
      </c>
      <c r="M33" s="2"/>
      <c r="N33" s="2"/>
      <c r="O33" s="2"/>
    </row>
    <row r="34" spans="1:15" x14ac:dyDescent="0.25">
      <c r="A34" s="6">
        <v>0</v>
      </c>
      <c r="B34" s="11" t="s">
        <v>4</v>
      </c>
      <c r="C34" s="11" t="s">
        <v>48</v>
      </c>
      <c r="D34" s="7" t="s">
        <v>49</v>
      </c>
      <c r="E34" s="8">
        <v>16000000</v>
      </c>
      <c r="F34" s="8">
        <v>16000000</v>
      </c>
      <c r="G34" s="8">
        <v>3640000</v>
      </c>
      <c r="H34" s="8">
        <v>4108665.53</v>
      </c>
      <c r="I34" s="9">
        <f t="shared" si="8"/>
        <v>25.679159562499997</v>
      </c>
      <c r="J34" s="9">
        <f t="shared" si="2"/>
        <v>112.87542664835163</v>
      </c>
      <c r="K34" s="9">
        <f t="shared" si="3"/>
        <v>468665.5299999998</v>
      </c>
      <c r="M34" s="2"/>
    </row>
    <row r="35" spans="1:15" ht="30" x14ac:dyDescent="0.25">
      <c r="A35" s="6">
        <v>0</v>
      </c>
      <c r="B35" s="11" t="s">
        <v>4</v>
      </c>
      <c r="C35" s="11" t="s">
        <v>50</v>
      </c>
      <c r="D35" s="7" t="s">
        <v>51</v>
      </c>
      <c r="E35" s="8">
        <v>1000000</v>
      </c>
      <c r="F35" s="8">
        <v>1000000</v>
      </c>
      <c r="G35" s="8">
        <v>30000</v>
      </c>
      <c r="H35" s="8">
        <v>23869.81</v>
      </c>
      <c r="I35" s="9">
        <f t="shared" si="8"/>
        <v>2.386981</v>
      </c>
      <c r="J35" s="9">
        <f t="shared" si="2"/>
        <v>79.566033333333337</v>
      </c>
      <c r="K35" s="9">
        <f t="shared" si="3"/>
        <v>-6130.1899999999987</v>
      </c>
      <c r="M35" s="2"/>
    </row>
    <row r="36" spans="1:15" x14ac:dyDescent="0.25">
      <c r="A36" s="6">
        <v>0</v>
      </c>
      <c r="B36" s="11" t="s">
        <v>4</v>
      </c>
      <c r="C36" s="11" t="s">
        <v>52</v>
      </c>
      <c r="D36" s="7" t="s">
        <v>53</v>
      </c>
      <c r="E36" s="8">
        <v>1800000</v>
      </c>
      <c r="F36" s="8">
        <v>1800000</v>
      </c>
      <c r="G36" s="8">
        <v>300000</v>
      </c>
      <c r="H36" s="8">
        <v>229709.8</v>
      </c>
      <c r="I36" s="9">
        <f t="shared" si="8"/>
        <v>12.761655555555555</v>
      </c>
      <c r="J36" s="9">
        <f t="shared" si="2"/>
        <v>76.569933333333324</v>
      </c>
      <c r="K36" s="9">
        <f t="shared" si="3"/>
        <v>-70290.200000000012</v>
      </c>
    </row>
    <row r="37" spans="1:15" ht="30" x14ac:dyDescent="0.25">
      <c r="A37" s="6">
        <v>0</v>
      </c>
      <c r="B37" s="11" t="s">
        <v>4</v>
      </c>
      <c r="C37" s="11" t="s">
        <v>54</v>
      </c>
      <c r="D37" s="7" t="s">
        <v>55</v>
      </c>
      <c r="E37" s="8">
        <v>25000</v>
      </c>
      <c r="F37" s="8">
        <v>25000</v>
      </c>
      <c r="G37" s="8">
        <v>6250</v>
      </c>
      <c r="H37" s="8">
        <v>12500</v>
      </c>
      <c r="I37" s="9">
        <f t="shared" si="8"/>
        <v>50</v>
      </c>
      <c r="J37" s="9">
        <f t="shared" si="2"/>
        <v>200</v>
      </c>
      <c r="K37" s="9">
        <f t="shared" si="3"/>
        <v>6250</v>
      </c>
    </row>
    <row r="38" spans="1:15" x14ac:dyDescent="0.25">
      <c r="A38" s="6">
        <v>1</v>
      </c>
      <c r="B38" s="11" t="s">
        <v>4</v>
      </c>
      <c r="C38" s="11" t="s">
        <v>56</v>
      </c>
      <c r="D38" s="7" t="s">
        <v>57</v>
      </c>
      <c r="E38" s="8">
        <f>SUM(E39:E41)</f>
        <v>14550000</v>
      </c>
      <c r="F38" s="30">
        <f>SUM(F39:F41)</f>
        <v>14550000</v>
      </c>
      <c r="G38" s="8">
        <f>SUM(G39:G41)</f>
        <v>4349000</v>
      </c>
      <c r="H38" s="8">
        <f>SUM(H39:H41)</f>
        <v>4860299.5500000007</v>
      </c>
      <c r="I38" s="9">
        <f t="shared" si="8"/>
        <v>33.404120618556703</v>
      </c>
      <c r="J38" s="9">
        <f t="shared" si="2"/>
        <v>111.75671533685907</v>
      </c>
      <c r="K38" s="9">
        <f t="shared" si="3"/>
        <v>511299.55000000075</v>
      </c>
    </row>
    <row r="39" spans="1:15" x14ac:dyDescent="0.25">
      <c r="A39" s="6">
        <v>0</v>
      </c>
      <c r="B39" s="11" t="s">
        <v>4</v>
      </c>
      <c r="C39" s="11" t="s">
        <v>58</v>
      </c>
      <c r="D39" s="7" t="s">
        <v>59</v>
      </c>
      <c r="E39" s="71">
        <v>250000</v>
      </c>
      <c r="F39" s="71">
        <v>250000</v>
      </c>
      <c r="G39" s="71">
        <v>64000</v>
      </c>
      <c r="H39" s="71">
        <v>130657.94</v>
      </c>
      <c r="I39" s="9">
        <f t="shared" si="8"/>
        <v>52.263176000000001</v>
      </c>
      <c r="J39" s="9">
        <f t="shared" si="2"/>
        <v>204.15303125</v>
      </c>
      <c r="K39" s="9">
        <f t="shared" si="3"/>
        <v>66657.94</v>
      </c>
    </row>
    <row r="40" spans="1:15" x14ac:dyDescent="0.25">
      <c r="A40" s="6">
        <v>0</v>
      </c>
      <c r="B40" s="11" t="s">
        <v>4</v>
      </c>
      <c r="C40" s="11" t="s">
        <v>60</v>
      </c>
      <c r="D40" s="7" t="s">
        <v>61</v>
      </c>
      <c r="E40" s="71">
        <v>5700000</v>
      </c>
      <c r="F40" s="71">
        <v>5700000</v>
      </c>
      <c r="G40" s="71">
        <v>1925000</v>
      </c>
      <c r="H40" s="71">
        <v>2289115.14</v>
      </c>
      <c r="I40" s="9">
        <f t="shared" si="8"/>
        <v>40.159914736842104</v>
      </c>
      <c r="J40" s="9">
        <f t="shared" si="2"/>
        <v>118.91507220779221</v>
      </c>
      <c r="K40" s="9">
        <f t="shared" si="3"/>
        <v>364115.14000000013</v>
      </c>
    </row>
    <row r="41" spans="1:15" ht="105" x14ac:dyDescent="0.25">
      <c r="A41" s="6">
        <v>0</v>
      </c>
      <c r="B41" s="11" t="s">
        <v>4</v>
      </c>
      <c r="C41" s="11" t="s">
        <v>62</v>
      </c>
      <c r="D41" s="7" t="s">
        <v>63</v>
      </c>
      <c r="E41" s="71">
        <v>8600000</v>
      </c>
      <c r="F41" s="71">
        <v>8600000</v>
      </c>
      <c r="G41" s="71">
        <v>2360000</v>
      </c>
      <c r="H41" s="71">
        <v>2440526.4700000002</v>
      </c>
      <c r="I41" s="9">
        <f t="shared" si="8"/>
        <v>28.378214767441861</v>
      </c>
      <c r="J41" s="9">
        <f t="shared" si="2"/>
        <v>103.41213855932206</v>
      </c>
      <c r="K41" s="9">
        <f t="shared" si="3"/>
        <v>80526.470000000205</v>
      </c>
    </row>
    <row r="42" spans="1:15" x14ac:dyDescent="0.25">
      <c r="A42" s="6">
        <v>1</v>
      </c>
      <c r="B42" s="11" t="s">
        <v>4</v>
      </c>
      <c r="C42" s="11" t="s">
        <v>64</v>
      </c>
      <c r="D42" s="7" t="s">
        <v>65</v>
      </c>
      <c r="E42" s="30">
        <f>E43+E46+E52+E55+E56+E50</f>
        <v>630100</v>
      </c>
      <c r="F42" s="30">
        <f t="shared" ref="F42:H42" si="9">F43+F46+F52+F55+F56+F50</f>
        <v>630100</v>
      </c>
      <c r="G42" s="30">
        <f t="shared" si="9"/>
        <v>99660</v>
      </c>
      <c r="H42" s="30">
        <f t="shared" si="9"/>
        <v>1148286.7</v>
      </c>
      <c r="I42" s="9">
        <f t="shared" si="8"/>
        <v>182.2388033645453</v>
      </c>
      <c r="J42" s="9">
        <f t="shared" si="2"/>
        <v>1152.2041942604856</v>
      </c>
      <c r="K42" s="9">
        <f t="shared" si="3"/>
        <v>1048626.7</v>
      </c>
      <c r="M42" s="2"/>
    </row>
    <row r="43" spans="1:15" x14ac:dyDescent="0.25">
      <c r="A43" s="6">
        <v>1</v>
      </c>
      <c r="B43" s="11" t="s">
        <v>4</v>
      </c>
      <c r="C43" s="11" t="s">
        <v>66</v>
      </c>
      <c r="D43" s="7" t="s">
        <v>67</v>
      </c>
      <c r="E43" s="8">
        <f>E44+E45</f>
        <v>1200</v>
      </c>
      <c r="F43" s="30">
        <f>F44+F45</f>
        <v>1200</v>
      </c>
      <c r="G43" s="30">
        <f>G44+G45</f>
        <v>0</v>
      </c>
      <c r="H43" s="30">
        <f>H44+H45</f>
        <v>7000</v>
      </c>
      <c r="I43" s="9">
        <f>IF(F43=0,0,H43/F43*100)</f>
        <v>583.33333333333326</v>
      </c>
      <c r="J43" s="9">
        <f>IF(G43=0,0,H43/G43*100)</f>
        <v>0</v>
      </c>
      <c r="K43" s="9">
        <f>H43-G43</f>
        <v>7000</v>
      </c>
    </row>
    <row r="44" spans="1:15" ht="30" x14ac:dyDescent="0.25">
      <c r="A44" s="6">
        <v>0</v>
      </c>
      <c r="B44" s="11">
        <v>450200000</v>
      </c>
      <c r="C44" s="11">
        <v>21081100</v>
      </c>
      <c r="D44" s="7" t="s">
        <v>211</v>
      </c>
      <c r="E44" s="8">
        <v>1200</v>
      </c>
      <c r="F44" s="8">
        <v>1200</v>
      </c>
      <c r="G44" s="8">
        <v>0</v>
      </c>
      <c r="H44" s="8">
        <v>0</v>
      </c>
      <c r="I44" s="9">
        <f t="shared" si="8"/>
        <v>0</v>
      </c>
      <c r="J44" s="9">
        <f t="shared" ref="J44:J68" si="10">IF(G44=0,0,H44/G44*100)</f>
        <v>0</v>
      </c>
      <c r="K44" s="9">
        <f t="shared" ref="K44:K177" si="11">H44-G44</f>
        <v>0</v>
      </c>
    </row>
    <row r="45" spans="1:15" ht="102" x14ac:dyDescent="0.25">
      <c r="A45" s="6"/>
      <c r="B45" s="11">
        <v>450200000</v>
      </c>
      <c r="C45" s="11">
        <v>21081500</v>
      </c>
      <c r="D45" s="68" t="s">
        <v>212</v>
      </c>
      <c r="E45" s="8">
        <v>0</v>
      </c>
      <c r="F45" s="8">
        <v>0</v>
      </c>
      <c r="G45" s="8">
        <v>0</v>
      </c>
      <c r="H45" s="8">
        <v>7000</v>
      </c>
      <c r="I45" s="9">
        <f t="shared" ref="I45" si="12">IF(F45=0,0,H45/F45*100)</f>
        <v>0</v>
      </c>
      <c r="J45" s="9">
        <f t="shared" ref="J45" si="13">IF(G45=0,0,H45/G45*100)</f>
        <v>0</v>
      </c>
      <c r="K45" s="9">
        <f t="shared" si="11"/>
        <v>7000</v>
      </c>
    </row>
    <row r="46" spans="1:15" ht="30" x14ac:dyDescent="0.25">
      <c r="A46" s="6">
        <v>1</v>
      </c>
      <c r="B46" s="11" t="s">
        <v>4</v>
      </c>
      <c r="C46" s="11" t="s">
        <v>68</v>
      </c>
      <c r="D46" s="7" t="s">
        <v>69</v>
      </c>
      <c r="E46" s="30">
        <f>E48+E49+E47</f>
        <v>583000</v>
      </c>
      <c r="F46" s="30">
        <f t="shared" ref="F46:H46" si="14">F48+F49+F47</f>
        <v>583000</v>
      </c>
      <c r="G46" s="30">
        <f t="shared" si="14"/>
        <v>90861</v>
      </c>
      <c r="H46" s="30">
        <f t="shared" si="14"/>
        <v>132276.44</v>
      </c>
      <c r="I46" s="9">
        <f>IF(F46=0,0,H46/F46*100)</f>
        <v>22.688926243567753</v>
      </c>
      <c r="J46" s="9">
        <f>IF(G46=0,0,H46/G46*100)</f>
        <v>145.5810963999956</v>
      </c>
      <c r="K46" s="9">
        <f>H46-G46</f>
        <v>41415.440000000002</v>
      </c>
    </row>
    <row r="47" spans="1:15" ht="75" x14ac:dyDescent="0.25">
      <c r="A47" s="6"/>
      <c r="B47" s="11" t="s">
        <v>173</v>
      </c>
      <c r="C47" s="11" t="s">
        <v>199</v>
      </c>
      <c r="D47" s="7" t="s">
        <v>198</v>
      </c>
      <c r="E47" s="40">
        <v>1000</v>
      </c>
      <c r="F47" s="40">
        <v>1000</v>
      </c>
      <c r="G47" s="40">
        <v>0</v>
      </c>
      <c r="H47" s="40">
        <v>0</v>
      </c>
      <c r="I47" s="9">
        <f t="shared" ref="I47" si="15">IF(F47=0,0,H47/F47*100)</f>
        <v>0</v>
      </c>
      <c r="J47" s="21">
        <f t="shared" ref="J47" si="16">IF(G47=0,0,H47/G47*100)</f>
        <v>0</v>
      </c>
      <c r="K47" s="9">
        <f t="shared" ref="K47" si="17">H47-G47</f>
        <v>0</v>
      </c>
    </row>
    <row r="48" spans="1:15" ht="30" x14ac:dyDescent="0.25">
      <c r="A48" s="6">
        <v>0</v>
      </c>
      <c r="B48" s="11" t="s">
        <v>4</v>
      </c>
      <c r="C48" s="11" t="s">
        <v>70</v>
      </c>
      <c r="D48" s="7" t="s">
        <v>71</v>
      </c>
      <c r="E48" s="40">
        <v>420000</v>
      </c>
      <c r="F48" s="40">
        <v>420000</v>
      </c>
      <c r="G48" s="40">
        <v>79000</v>
      </c>
      <c r="H48" s="40">
        <v>70290.240000000005</v>
      </c>
      <c r="I48" s="9">
        <f t="shared" si="8"/>
        <v>16.735771428571429</v>
      </c>
      <c r="J48" s="21">
        <f t="shared" si="10"/>
        <v>88.974987341772163</v>
      </c>
      <c r="K48" s="9">
        <f t="shared" si="11"/>
        <v>-8709.7599999999948</v>
      </c>
    </row>
    <row r="49" spans="1:11" ht="45" x14ac:dyDescent="0.25">
      <c r="A49" s="6">
        <v>0</v>
      </c>
      <c r="B49" s="11" t="s">
        <v>4</v>
      </c>
      <c r="C49" s="11" t="s">
        <v>72</v>
      </c>
      <c r="D49" s="7" t="s">
        <v>73</v>
      </c>
      <c r="E49" s="40">
        <v>162000</v>
      </c>
      <c r="F49" s="40">
        <v>162000</v>
      </c>
      <c r="G49" s="40">
        <v>11861</v>
      </c>
      <c r="H49" s="40">
        <v>61986.2</v>
      </c>
      <c r="I49" s="9">
        <f>IF(F49=0,0,H49/F49*100)</f>
        <v>38.263086419753087</v>
      </c>
      <c r="J49" s="21">
        <f t="shared" si="10"/>
        <v>522.60517662928919</v>
      </c>
      <c r="K49" s="9">
        <f t="shared" si="11"/>
        <v>50125.2</v>
      </c>
    </row>
    <row r="50" spans="1:11" ht="60" x14ac:dyDescent="0.25">
      <c r="A50" s="6">
        <v>1</v>
      </c>
      <c r="B50" s="11">
        <v>450200000</v>
      </c>
      <c r="C50" s="11">
        <v>22080000</v>
      </c>
      <c r="D50" s="7" t="s">
        <v>189</v>
      </c>
      <c r="E50" s="42">
        <f>E51</f>
        <v>0</v>
      </c>
      <c r="F50" s="42">
        <f t="shared" ref="F50:H50" si="18">F51</f>
        <v>0</v>
      </c>
      <c r="G50" s="42">
        <f t="shared" si="18"/>
        <v>0</v>
      </c>
      <c r="H50" s="42">
        <f t="shared" si="18"/>
        <v>37188.78</v>
      </c>
      <c r="I50" s="9">
        <f t="shared" ref="I50:I51" si="19">IF(F50=0,0,H50/F50*100)</f>
        <v>0</v>
      </c>
      <c r="J50" s="21">
        <f t="shared" ref="J50:J51" si="20">IF(G50=0,0,H50/G50*100)</f>
        <v>0</v>
      </c>
      <c r="K50" s="9">
        <f t="shared" ref="K50:K51" si="21">H50-G50</f>
        <v>37188.78</v>
      </c>
    </row>
    <row r="51" spans="1:11" ht="60" x14ac:dyDescent="0.25">
      <c r="A51" s="6">
        <v>0</v>
      </c>
      <c r="B51" s="11">
        <v>450200000</v>
      </c>
      <c r="C51" s="11">
        <v>22080400</v>
      </c>
      <c r="D51" s="7" t="s">
        <v>190</v>
      </c>
      <c r="E51" s="40">
        <v>0</v>
      </c>
      <c r="F51" s="40">
        <v>0</v>
      </c>
      <c r="G51" s="40">
        <v>0</v>
      </c>
      <c r="H51" s="40">
        <v>37188.78</v>
      </c>
      <c r="I51" s="9">
        <f t="shared" si="19"/>
        <v>0</v>
      </c>
      <c r="J51" s="21">
        <f t="shared" si="20"/>
        <v>0</v>
      </c>
      <c r="K51" s="9">
        <f t="shared" si="21"/>
        <v>37188.78</v>
      </c>
    </row>
    <row r="52" spans="1:11" x14ac:dyDescent="0.25">
      <c r="A52" s="6">
        <v>1</v>
      </c>
      <c r="B52" s="11" t="s">
        <v>4</v>
      </c>
      <c r="C52" s="11" t="s">
        <v>74</v>
      </c>
      <c r="D52" s="7" t="s">
        <v>75</v>
      </c>
      <c r="E52" s="8">
        <f>E53+E54</f>
        <v>30600</v>
      </c>
      <c r="F52" s="30">
        <f>F53+F54</f>
        <v>30600</v>
      </c>
      <c r="G52" s="8">
        <f>G53+G54</f>
        <v>4974</v>
      </c>
      <c r="H52" s="8">
        <f>H53+H54</f>
        <v>5197.1400000000003</v>
      </c>
      <c r="I52" s="9">
        <f t="shared" si="8"/>
        <v>16.984117647058824</v>
      </c>
      <c r="J52" s="21">
        <f t="shared" si="10"/>
        <v>104.48612786489748</v>
      </c>
      <c r="K52" s="9">
        <f t="shared" si="11"/>
        <v>223.14000000000033</v>
      </c>
    </row>
    <row r="53" spans="1:11" ht="75" x14ac:dyDescent="0.25">
      <c r="A53" s="6">
        <v>0</v>
      </c>
      <c r="B53" s="11" t="s">
        <v>4</v>
      </c>
      <c r="C53" s="11" t="s">
        <v>76</v>
      </c>
      <c r="D53" s="7" t="s">
        <v>77</v>
      </c>
      <c r="E53" s="8">
        <v>600</v>
      </c>
      <c r="F53" s="8">
        <v>600</v>
      </c>
      <c r="G53" s="8">
        <v>150</v>
      </c>
      <c r="H53" s="8">
        <v>143.1</v>
      </c>
      <c r="I53" s="9">
        <f t="shared" si="8"/>
        <v>23.849999999999998</v>
      </c>
      <c r="J53" s="21">
        <f t="shared" si="10"/>
        <v>95.399999999999991</v>
      </c>
      <c r="K53" s="9">
        <f t="shared" si="11"/>
        <v>-6.9000000000000057</v>
      </c>
    </row>
    <row r="54" spans="1:11" ht="60" x14ac:dyDescent="0.25">
      <c r="A54" s="6">
        <v>0</v>
      </c>
      <c r="B54" s="11" t="s">
        <v>4</v>
      </c>
      <c r="C54" s="11" t="s">
        <v>78</v>
      </c>
      <c r="D54" s="7" t="s">
        <v>79</v>
      </c>
      <c r="E54" s="8">
        <v>30000</v>
      </c>
      <c r="F54" s="8">
        <v>30000</v>
      </c>
      <c r="G54" s="8">
        <v>4824</v>
      </c>
      <c r="H54" s="8">
        <v>5054.04</v>
      </c>
      <c r="I54" s="21">
        <f t="shared" si="8"/>
        <v>16.846800000000002</v>
      </c>
      <c r="J54" s="21">
        <f t="shared" si="10"/>
        <v>104.76865671641791</v>
      </c>
      <c r="K54" s="9">
        <f t="shared" si="11"/>
        <v>230.03999999999996</v>
      </c>
    </row>
    <row r="55" spans="1:11" ht="135" x14ac:dyDescent="0.25">
      <c r="A55" s="6">
        <v>1</v>
      </c>
      <c r="B55" s="11" t="s">
        <v>4</v>
      </c>
      <c r="C55" s="11" t="s">
        <v>80</v>
      </c>
      <c r="D55" s="7" t="s">
        <v>81</v>
      </c>
      <c r="E55" s="8">
        <v>15300</v>
      </c>
      <c r="F55" s="30">
        <v>15300</v>
      </c>
      <c r="G55" s="8">
        <v>3825</v>
      </c>
      <c r="H55" s="8">
        <v>1407.57</v>
      </c>
      <c r="I55" s="21">
        <f t="shared" si="8"/>
        <v>9.1998039215686269</v>
      </c>
      <c r="J55" s="21">
        <f t="shared" si="10"/>
        <v>36.799215686274508</v>
      </c>
      <c r="K55" s="9">
        <f t="shared" si="11"/>
        <v>-2417.4300000000003</v>
      </c>
    </row>
    <row r="56" spans="1:11" x14ac:dyDescent="0.25">
      <c r="A56" s="6">
        <v>1</v>
      </c>
      <c r="B56" s="11" t="s">
        <v>4</v>
      </c>
      <c r="C56" s="11" t="s">
        <v>82</v>
      </c>
      <c r="D56" s="7" t="s">
        <v>67</v>
      </c>
      <c r="E56" s="8">
        <v>0</v>
      </c>
      <c r="F56" s="30">
        <f>F57</f>
        <v>0</v>
      </c>
      <c r="G56" s="8">
        <f>G57</f>
        <v>0</v>
      </c>
      <c r="H56" s="8">
        <f>H57</f>
        <v>965216.77</v>
      </c>
      <c r="I56" s="21">
        <f t="shared" si="8"/>
        <v>0</v>
      </c>
      <c r="J56" s="21">
        <f t="shared" si="10"/>
        <v>0</v>
      </c>
      <c r="K56" s="9">
        <f t="shared" si="11"/>
        <v>965216.77</v>
      </c>
    </row>
    <row r="57" spans="1:11" x14ac:dyDescent="0.25">
      <c r="A57" s="6">
        <v>0</v>
      </c>
      <c r="B57" s="11" t="s">
        <v>4</v>
      </c>
      <c r="C57" s="11" t="s">
        <v>83</v>
      </c>
      <c r="D57" s="7" t="s">
        <v>67</v>
      </c>
      <c r="E57" s="8">
        <v>0</v>
      </c>
      <c r="F57" s="8">
        <v>0</v>
      </c>
      <c r="G57" s="8">
        <v>0</v>
      </c>
      <c r="H57" s="8">
        <v>965216.77</v>
      </c>
      <c r="I57" s="21">
        <f t="shared" si="8"/>
        <v>0</v>
      </c>
      <c r="J57" s="21">
        <f t="shared" si="10"/>
        <v>0</v>
      </c>
      <c r="K57" s="9">
        <f t="shared" si="11"/>
        <v>965216.77</v>
      </c>
    </row>
    <row r="58" spans="1:11" x14ac:dyDescent="0.25">
      <c r="A58" s="6">
        <v>1</v>
      </c>
      <c r="B58" s="11" t="s">
        <v>4</v>
      </c>
      <c r="C58" s="11" t="s">
        <v>84</v>
      </c>
      <c r="D58" s="7" t="s">
        <v>85</v>
      </c>
      <c r="E58" s="30">
        <f>E61+E66+E59</f>
        <v>29940556</v>
      </c>
      <c r="F58" s="30">
        <f>F61+F66+F59</f>
        <v>32788886</v>
      </c>
      <c r="G58" s="30">
        <f>G61+G66+G59</f>
        <v>11484151.5</v>
      </c>
      <c r="H58" s="30">
        <f>H61+H66+H59</f>
        <v>11483580.5</v>
      </c>
      <c r="I58" s="21">
        <f t="shared" si="8"/>
        <v>35.022783329692878</v>
      </c>
      <c r="J58" s="21">
        <f t="shared" si="10"/>
        <v>99.995027930448316</v>
      </c>
      <c r="K58" s="9">
        <f t="shared" si="11"/>
        <v>-571</v>
      </c>
    </row>
    <row r="59" spans="1:11" ht="30" x14ac:dyDescent="0.25">
      <c r="A59" s="6"/>
      <c r="B59" s="72">
        <v>450200000</v>
      </c>
      <c r="C59" s="72">
        <v>41020000</v>
      </c>
      <c r="D59" s="73" t="s">
        <v>213</v>
      </c>
      <c r="E59" s="30">
        <v>1179100</v>
      </c>
      <c r="F59" s="30">
        <v>1179100</v>
      </c>
      <c r="G59" s="30">
        <v>294800</v>
      </c>
      <c r="H59" s="30">
        <v>294800</v>
      </c>
      <c r="I59" s="21">
        <f t="shared" ref="I59:I60" si="22">IF(F59=0,0,H59/F59*100)</f>
        <v>25.002120261216181</v>
      </c>
      <c r="J59" s="21">
        <f t="shared" ref="J59:J60" si="23">IF(G59=0,0,H59/G59*100)</f>
        <v>100</v>
      </c>
      <c r="K59" s="9">
        <f t="shared" ref="K59:K60" si="24">H59-G59</f>
        <v>0</v>
      </c>
    </row>
    <row r="60" spans="1:11" ht="120" x14ac:dyDescent="0.25">
      <c r="A60" s="6"/>
      <c r="B60" s="11">
        <v>450200000</v>
      </c>
      <c r="C60" s="11">
        <v>41021000</v>
      </c>
      <c r="D60" s="7" t="s">
        <v>214</v>
      </c>
      <c r="E60" s="63">
        <v>1179100</v>
      </c>
      <c r="F60" s="63">
        <v>1179100</v>
      </c>
      <c r="G60" s="63">
        <v>294800</v>
      </c>
      <c r="H60" s="63">
        <v>294800</v>
      </c>
      <c r="I60" s="21">
        <f t="shared" si="22"/>
        <v>25.002120261216181</v>
      </c>
      <c r="J60" s="21">
        <f t="shared" si="23"/>
        <v>100</v>
      </c>
      <c r="K60" s="9">
        <f t="shared" si="24"/>
        <v>0</v>
      </c>
    </row>
    <row r="61" spans="1:11" ht="30" x14ac:dyDescent="0.25">
      <c r="A61" s="6">
        <v>1</v>
      </c>
      <c r="B61" s="11" t="s">
        <v>4</v>
      </c>
      <c r="C61" s="11" t="s">
        <v>86</v>
      </c>
      <c r="D61" s="7" t="s">
        <v>87</v>
      </c>
      <c r="E61" s="8">
        <f>SUM(E62:E65)</f>
        <v>20768000</v>
      </c>
      <c r="F61" s="30">
        <f>SUM(F62:F65)</f>
        <v>22612600</v>
      </c>
      <c r="G61" s="8">
        <f>SUM(G62:G65)</f>
        <v>7809000</v>
      </c>
      <c r="H61" s="8">
        <f>SUM(H62:H65)</f>
        <v>7809000</v>
      </c>
      <c r="I61" s="21">
        <f>IF(F61=0,0,H61/F61*100)</f>
        <v>34.533843963100217</v>
      </c>
      <c r="J61" s="21">
        <f t="shared" si="10"/>
        <v>100</v>
      </c>
      <c r="K61" s="9">
        <f t="shared" si="11"/>
        <v>0</v>
      </c>
    </row>
    <row r="62" spans="1:11" ht="30" x14ac:dyDescent="0.25">
      <c r="A62" s="6">
        <v>0</v>
      </c>
      <c r="B62" s="11">
        <v>450200000</v>
      </c>
      <c r="C62" s="11">
        <v>41033900</v>
      </c>
      <c r="D62" s="7" t="s">
        <v>215</v>
      </c>
      <c r="E62" s="8">
        <v>20768000</v>
      </c>
      <c r="F62" s="8">
        <v>20768000</v>
      </c>
      <c r="G62" s="8">
        <v>7127700</v>
      </c>
      <c r="H62" s="8">
        <v>7127700</v>
      </c>
      <c r="I62" s="21">
        <f>IF(F62=0,0,H62/F62*100)</f>
        <v>34.320589368258858</v>
      </c>
      <c r="J62" s="21">
        <f t="shared" ref="J62:J65" si="25">IF(G62=0,0,H62/G62*100)</f>
        <v>100</v>
      </c>
      <c r="K62" s="9">
        <f t="shared" ref="K62:K65" si="26">H62-G62</f>
        <v>0</v>
      </c>
    </row>
    <row r="63" spans="1:11" ht="60" x14ac:dyDescent="0.25">
      <c r="A63" s="6"/>
      <c r="B63" s="11">
        <v>450200000</v>
      </c>
      <c r="C63" s="11">
        <v>41035400</v>
      </c>
      <c r="D63" s="7" t="s">
        <v>216</v>
      </c>
      <c r="E63" s="8">
        <v>0</v>
      </c>
      <c r="F63" s="8">
        <v>149600</v>
      </c>
      <c r="G63" s="8">
        <v>45000</v>
      </c>
      <c r="H63" s="8">
        <v>45000</v>
      </c>
      <c r="I63" s="21">
        <f t="shared" ref="I63:I65" si="27">IF(F63=0,0,H63/F63*100)</f>
        <v>30.080213903743314</v>
      </c>
      <c r="J63" s="21">
        <f t="shared" si="25"/>
        <v>100</v>
      </c>
      <c r="K63" s="9">
        <f t="shared" si="26"/>
        <v>0</v>
      </c>
    </row>
    <row r="64" spans="1:11" ht="90" x14ac:dyDescent="0.25">
      <c r="A64" s="6"/>
      <c r="B64" s="11">
        <v>450200000</v>
      </c>
      <c r="C64" s="11">
        <v>41036000</v>
      </c>
      <c r="D64" s="7" t="s">
        <v>217</v>
      </c>
      <c r="E64" s="8">
        <v>0</v>
      </c>
      <c r="F64" s="8">
        <v>422700</v>
      </c>
      <c r="G64" s="8">
        <v>0</v>
      </c>
      <c r="H64" s="8">
        <v>0</v>
      </c>
      <c r="I64" s="21">
        <f t="shared" si="27"/>
        <v>0</v>
      </c>
      <c r="J64" s="21">
        <f t="shared" si="25"/>
        <v>0</v>
      </c>
      <c r="K64" s="9">
        <f t="shared" si="26"/>
        <v>0</v>
      </c>
    </row>
    <row r="65" spans="1:15" ht="60" x14ac:dyDescent="0.25">
      <c r="A65" s="6"/>
      <c r="B65" s="11">
        <v>450200000</v>
      </c>
      <c r="C65" s="11">
        <v>41036300</v>
      </c>
      <c r="D65" s="7" t="s">
        <v>218</v>
      </c>
      <c r="E65" s="8">
        <v>0</v>
      </c>
      <c r="F65" s="8">
        <v>1272300</v>
      </c>
      <c r="G65" s="8">
        <v>636300</v>
      </c>
      <c r="H65" s="8">
        <v>636300</v>
      </c>
      <c r="I65" s="21">
        <f t="shared" si="27"/>
        <v>50.011789672247112</v>
      </c>
      <c r="J65" s="21">
        <f t="shared" si="25"/>
        <v>100</v>
      </c>
      <c r="K65" s="9">
        <f t="shared" si="26"/>
        <v>0</v>
      </c>
    </row>
    <row r="66" spans="1:15" ht="30" x14ac:dyDescent="0.25">
      <c r="A66" s="6">
        <v>1</v>
      </c>
      <c r="B66" s="11" t="s">
        <v>4</v>
      </c>
      <c r="C66" s="11" t="s">
        <v>88</v>
      </c>
      <c r="D66" s="7" t="s">
        <v>89</v>
      </c>
      <c r="E66" s="30">
        <f>SUM(E67:E68)</f>
        <v>7993456</v>
      </c>
      <c r="F66" s="30">
        <f>SUM(F67:F68)</f>
        <v>8997186</v>
      </c>
      <c r="G66" s="30">
        <f>SUM(G67:G68)</f>
        <v>3380351.5</v>
      </c>
      <c r="H66" s="30">
        <f>SUM(H67:H68)</f>
        <v>3379780.5</v>
      </c>
      <c r="I66" s="21">
        <f>IF(F66=0,0,H66/F66*100)</f>
        <v>37.564861946835379</v>
      </c>
      <c r="J66" s="21">
        <f>IF(G66=0,0,H66/G66*100)</f>
        <v>99.983108265516179</v>
      </c>
      <c r="K66" s="9">
        <f>H66-G66</f>
        <v>-571</v>
      </c>
    </row>
    <row r="67" spans="1:15" ht="135" x14ac:dyDescent="0.25">
      <c r="A67" s="6">
        <v>0</v>
      </c>
      <c r="B67" s="11" t="s">
        <v>4</v>
      </c>
      <c r="C67" s="11" t="s">
        <v>90</v>
      </c>
      <c r="D67" s="7" t="s">
        <v>91</v>
      </c>
      <c r="E67" s="61">
        <v>0</v>
      </c>
      <c r="F67" s="61">
        <v>1002066</v>
      </c>
      <c r="G67" s="61">
        <v>250516.5</v>
      </c>
      <c r="H67" s="61">
        <v>250516.5</v>
      </c>
      <c r="I67" s="21">
        <f>IF(F67=0,0,H67/F67*100)</f>
        <v>25</v>
      </c>
      <c r="J67" s="21">
        <f t="shared" si="10"/>
        <v>100</v>
      </c>
      <c r="K67" s="9">
        <f>H67-G67</f>
        <v>0</v>
      </c>
    </row>
    <row r="68" spans="1:15" ht="32.450000000000003" customHeight="1" thickBot="1" x14ac:dyDescent="0.3">
      <c r="A68" s="6">
        <v>0</v>
      </c>
      <c r="B68" s="14" t="s">
        <v>4</v>
      </c>
      <c r="C68" s="14" t="s">
        <v>92</v>
      </c>
      <c r="D68" s="15" t="s">
        <v>93</v>
      </c>
      <c r="E68" s="61">
        <v>7993456</v>
      </c>
      <c r="F68" s="61">
        <v>7995120</v>
      </c>
      <c r="G68" s="61">
        <v>3129835</v>
      </c>
      <c r="H68" s="61">
        <v>3129264</v>
      </c>
      <c r="I68" s="21">
        <f t="shared" si="8"/>
        <v>39.139675201873139</v>
      </c>
      <c r="J68" s="22">
        <f t="shared" si="10"/>
        <v>99.981756226765953</v>
      </c>
      <c r="K68" s="16">
        <f t="shared" si="11"/>
        <v>-571</v>
      </c>
    </row>
    <row r="69" spans="1:15" ht="42" customHeight="1" thickBot="1" x14ac:dyDescent="0.3">
      <c r="A69" s="13">
        <v>1</v>
      </c>
      <c r="B69" s="50" t="s">
        <v>172</v>
      </c>
      <c r="C69" s="50"/>
      <c r="D69" s="51" t="s">
        <v>172</v>
      </c>
      <c r="E69" s="50">
        <f>E9+E42</f>
        <v>263826300</v>
      </c>
      <c r="F69" s="52">
        <f>F9+F42</f>
        <v>263826300</v>
      </c>
      <c r="G69" s="52">
        <f>G9+G42</f>
        <v>60726185</v>
      </c>
      <c r="H69" s="52">
        <f>H9+H42</f>
        <v>66285997.620000005</v>
      </c>
      <c r="I69" s="54">
        <f>IF(F69=0,0,H69/F69*100)</f>
        <v>25.124863449928991</v>
      </c>
      <c r="J69" s="52">
        <f t="shared" ref="J69" si="28">IF(G69=0,0,H69/G69*100)</f>
        <v>109.15554405401889</v>
      </c>
      <c r="K69" s="52">
        <f t="shared" ref="K69" si="29">H69-G69</f>
        <v>5559812.6200000048</v>
      </c>
    </row>
    <row r="70" spans="1:15" ht="17.45" customHeight="1" thickBot="1" x14ac:dyDescent="0.3">
      <c r="A70" s="13"/>
      <c r="B70" s="76" t="s">
        <v>171</v>
      </c>
      <c r="C70" s="77"/>
      <c r="D70" s="78"/>
      <c r="E70" s="52">
        <f>E9+E42+E58</f>
        <v>293766856</v>
      </c>
      <c r="F70" s="52">
        <f>F9+F42+F58</f>
        <v>296615186</v>
      </c>
      <c r="G70" s="53">
        <f>G9+G42+G58</f>
        <v>72210336.5</v>
      </c>
      <c r="H70" s="52">
        <f>H9+H42+H58</f>
        <v>77769578.120000005</v>
      </c>
      <c r="I70" s="52">
        <f>IF(F70=0,0,H70/F70*100)</f>
        <v>26.219014329225882</v>
      </c>
      <c r="J70" s="52">
        <f>IF(G70=0,0,H70/G70*100)</f>
        <v>107.69867845720398</v>
      </c>
      <c r="K70" s="52">
        <f>H70-G70</f>
        <v>5559241.6200000048</v>
      </c>
    </row>
    <row r="71" spans="1:15" x14ac:dyDescent="0.25">
      <c r="A71" s="24">
        <v>1</v>
      </c>
      <c r="B71" s="32">
        <v>450200000</v>
      </c>
      <c r="C71" s="33">
        <v>10000000</v>
      </c>
      <c r="D71" s="7" t="s">
        <v>6</v>
      </c>
      <c r="E71" s="21">
        <f>E72</f>
        <v>2317000</v>
      </c>
      <c r="F71" s="21">
        <f>F72</f>
        <v>2317000</v>
      </c>
      <c r="G71" s="21">
        <f>G72</f>
        <v>579250</v>
      </c>
      <c r="H71" s="21">
        <f>H72</f>
        <v>625624.41</v>
      </c>
      <c r="I71" s="21">
        <f t="shared" si="8"/>
        <v>27.001485110056105</v>
      </c>
      <c r="J71" s="21">
        <f t="shared" ref="J71:J82" si="30">IF(G71=0,0,H71/G71*100)</f>
        <v>108.00594044022442</v>
      </c>
      <c r="K71" s="9">
        <f t="shared" ref="K71:K82" si="31">H71-G71</f>
        <v>46374.410000000033</v>
      </c>
    </row>
    <row r="72" spans="1:15" x14ac:dyDescent="0.25">
      <c r="A72" s="24">
        <v>1</v>
      </c>
      <c r="B72" s="32">
        <v>450200000</v>
      </c>
      <c r="C72" s="33">
        <v>19010000</v>
      </c>
      <c r="D72" s="7" t="s">
        <v>129</v>
      </c>
      <c r="E72" s="21">
        <f>E73+E74</f>
        <v>2317000</v>
      </c>
      <c r="F72" s="21">
        <f>F73+F74</f>
        <v>2317000</v>
      </c>
      <c r="G72" s="21">
        <f>G73+G74</f>
        <v>579250</v>
      </c>
      <c r="H72" s="21">
        <f>H73+H74</f>
        <v>625624.41</v>
      </c>
      <c r="I72" s="21">
        <f t="shared" si="8"/>
        <v>27.001485110056105</v>
      </c>
      <c r="J72" s="21">
        <f t="shared" si="30"/>
        <v>108.00594044022442</v>
      </c>
      <c r="K72" s="9">
        <f t="shared" si="31"/>
        <v>46374.410000000033</v>
      </c>
    </row>
    <row r="73" spans="1:15" ht="120" x14ac:dyDescent="0.25">
      <c r="A73" s="24">
        <v>0</v>
      </c>
      <c r="B73" s="32">
        <v>450200000</v>
      </c>
      <c r="C73" s="32">
        <v>19010100</v>
      </c>
      <c r="D73" s="7" t="s">
        <v>130</v>
      </c>
      <c r="E73" s="8">
        <v>2227000</v>
      </c>
      <c r="F73" s="8">
        <v>2227000</v>
      </c>
      <c r="G73" s="8">
        <v>556750</v>
      </c>
      <c r="H73" s="8">
        <v>586422.49</v>
      </c>
      <c r="I73" s="21">
        <f t="shared" si="8"/>
        <v>26.332397395599461</v>
      </c>
      <c r="J73" s="21">
        <f t="shared" si="30"/>
        <v>105.32958958239784</v>
      </c>
      <c r="K73" s="9">
        <f t="shared" si="31"/>
        <v>29672.489999999991</v>
      </c>
    </row>
    <row r="74" spans="1:15" ht="75" x14ac:dyDescent="0.25">
      <c r="A74" s="24">
        <v>0</v>
      </c>
      <c r="B74" s="32">
        <v>450200000</v>
      </c>
      <c r="C74" s="32">
        <v>19010300</v>
      </c>
      <c r="D74" s="7" t="s">
        <v>131</v>
      </c>
      <c r="E74" s="8">
        <v>90000</v>
      </c>
      <c r="F74" s="8">
        <v>90000</v>
      </c>
      <c r="G74" s="8">
        <v>22500</v>
      </c>
      <c r="H74" s="8">
        <v>39201.919999999998</v>
      </c>
      <c r="I74" s="21">
        <f t="shared" si="8"/>
        <v>43.557688888888883</v>
      </c>
      <c r="J74" s="21">
        <f t="shared" si="30"/>
        <v>174.23075555555553</v>
      </c>
      <c r="K74" s="9">
        <f t="shared" si="31"/>
        <v>16701.919999999998</v>
      </c>
      <c r="M74" s="2"/>
      <c r="N74" s="2"/>
      <c r="O74" s="2"/>
    </row>
    <row r="75" spans="1:15" x14ac:dyDescent="0.25">
      <c r="A75" s="24">
        <v>1</v>
      </c>
      <c r="B75" s="32">
        <v>450200000</v>
      </c>
      <c r="C75" s="33">
        <v>20000000</v>
      </c>
      <c r="D75" s="7" t="s">
        <v>65</v>
      </c>
      <c r="E75" s="21">
        <f>E78</f>
        <v>3000</v>
      </c>
      <c r="F75" s="21">
        <f t="shared" ref="F75:G75" si="32">F78</f>
        <v>3000</v>
      </c>
      <c r="G75" s="21">
        <f t="shared" si="32"/>
        <v>750</v>
      </c>
      <c r="H75" s="21">
        <f>H78+H76+H80</f>
        <v>985634.76</v>
      </c>
      <c r="I75" s="21">
        <f t="shared" si="8"/>
        <v>32854.491999999998</v>
      </c>
      <c r="J75" s="21">
        <f t="shared" si="30"/>
        <v>131417.96799999999</v>
      </c>
      <c r="K75" s="9">
        <f t="shared" si="31"/>
        <v>984884.76</v>
      </c>
      <c r="N75" s="2"/>
    </row>
    <row r="76" spans="1:15" x14ac:dyDescent="0.25">
      <c r="A76" s="24">
        <v>1</v>
      </c>
      <c r="B76" s="32">
        <v>450200000</v>
      </c>
      <c r="C76" s="33">
        <v>24060000</v>
      </c>
      <c r="D76" s="7" t="s">
        <v>177</v>
      </c>
      <c r="E76" s="21">
        <v>0</v>
      </c>
      <c r="F76" s="21">
        <v>0</v>
      </c>
      <c r="G76" s="21">
        <v>0</v>
      </c>
      <c r="H76" s="21">
        <f>H77</f>
        <v>4776.2700000000004</v>
      </c>
      <c r="I76" s="21">
        <f t="shared" ref="I76:I77" si="33">IF(F76=0,0,H76/F76*100)</f>
        <v>0</v>
      </c>
      <c r="J76" s="21">
        <f t="shared" ref="J76:J77" si="34">IF(G76=0,0,H76/G76*100)</f>
        <v>0</v>
      </c>
      <c r="K76" s="9">
        <f t="shared" ref="K76:K77" si="35">H76-G76</f>
        <v>4776.2700000000004</v>
      </c>
    </row>
    <row r="77" spans="1:15" ht="90" x14ac:dyDescent="0.25">
      <c r="A77" s="24">
        <v>0</v>
      </c>
      <c r="B77" s="35">
        <v>450200000</v>
      </c>
      <c r="C77" s="35">
        <v>24062100</v>
      </c>
      <c r="D77" s="36" t="s">
        <v>178</v>
      </c>
      <c r="E77" s="37">
        <v>0</v>
      </c>
      <c r="F77" s="37">
        <v>0</v>
      </c>
      <c r="G77" s="37">
        <v>0</v>
      </c>
      <c r="H77" s="37">
        <v>4776.2700000000004</v>
      </c>
      <c r="I77" s="21">
        <f t="shared" si="33"/>
        <v>0</v>
      </c>
      <c r="J77" s="21">
        <f t="shared" si="34"/>
        <v>0</v>
      </c>
      <c r="K77" s="9">
        <f t="shared" si="35"/>
        <v>4776.2700000000004</v>
      </c>
    </row>
    <row r="78" spans="1:15" ht="60" x14ac:dyDescent="0.25">
      <c r="A78" s="24">
        <v>1</v>
      </c>
      <c r="B78" s="32">
        <v>450200000</v>
      </c>
      <c r="C78" s="33">
        <v>25010000</v>
      </c>
      <c r="D78" s="34" t="s">
        <v>132</v>
      </c>
      <c r="E78" s="30">
        <f>E79</f>
        <v>3000</v>
      </c>
      <c r="F78" s="30">
        <f>F79</f>
        <v>3000</v>
      </c>
      <c r="G78" s="30">
        <f>G79</f>
        <v>750</v>
      </c>
      <c r="H78" s="30">
        <f>SUM(H79)</f>
        <v>3676</v>
      </c>
      <c r="I78" s="21">
        <f t="shared" si="8"/>
        <v>122.53333333333333</v>
      </c>
      <c r="J78" s="21">
        <f t="shared" si="30"/>
        <v>490.13333333333333</v>
      </c>
      <c r="K78" s="9">
        <f t="shared" si="31"/>
        <v>2926</v>
      </c>
    </row>
    <row r="79" spans="1:15" ht="45" x14ac:dyDescent="0.25">
      <c r="A79" s="24">
        <v>0</v>
      </c>
      <c r="B79" s="32">
        <v>450200000</v>
      </c>
      <c r="C79" s="32">
        <v>25010100</v>
      </c>
      <c r="D79" s="7" t="s">
        <v>133</v>
      </c>
      <c r="E79" s="8">
        <v>3000</v>
      </c>
      <c r="F79" s="8">
        <v>3000</v>
      </c>
      <c r="G79" s="8">
        <v>750</v>
      </c>
      <c r="H79" s="8">
        <v>3676</v>
      </c>
      <c r="I79" s="21">
        <f t="shared" si="8"/>
        <v>122.53333333333333</v>
      </c>
      <c r="J79" s="21">
        <f t="shared" si="30"/>
        <v>490.13333333333333</v>
      </c>
      <c r="K79" s="9">
        <f t="shared" si="31"/>
        <v>2926</v>
      </c>
    </row>
    <row r="80" spans="1:15" ht="24.6" customHeight="1" x14ac:dyDescent="0.25">
      <c r="A80" s="38">
        <v>1</v>
      </c>
      <c r="B80" s="41" t="s">
        <v>173</v>
      </c>
      <c r="C80" s="33" t="s">
        <v>174</v>
      </c>
      <c r="D80" s="39" t="s">
        <v>179</v>
      </c>
      <c r="E80" s="42">
        <v>0</v>
      </c>
      <c r="F80" s="42">
        <v>0</v>
      </c>
      <c r="G80" s="42">
        <v>0</v>
      </c>
      <c r="H80" s="42">
        <f>H81+H82</f>
        <v>977182.49</v>
      </c>
      <c r="I80" s="21">
        <f t="shared" si="8"/>
        <v>0</v>
      </c>
      <c r="J80" s="21">
        <f t="shared" si="30"/>
        <v>0</v>
      </c>
      <c r="K80" s="9">
        <f t="shared" si="31"/>
        <v>977182.49</v>
      </c>
    </row>
    <row r="81" spans="1:15" ht="29.45" customHeight="1" x14ac:dyDescent="0.25">
      <c r="A81" s="38">
        <v>0</v>
      </c>
      <c r="B81" s="41" t="s">
        <v>173</v>
      </c>
      <c r="C81" s="41" t="s">
        <v>175</v>
      </c>
      <c r="D81" s="39" t="s">
        <v>180</v>
      </c>
      <c r="E81" s="40">
        <v>0</v>
      </c>
      <c r="F81" s="40">
        <v>0</v>
      </c>
      <c r="G81" s="40">
        <v>0</v>
      </c>
      <c r="H81" s="40">
        <v>641825.92000000004</v>
      </c>
      <c r="I81" s="21">
        <f t="shared" si="8"/>
        <v>0</v>
      </c>
      <c r="J81" s="21">
        <f t="shared" si="30"/>
        <v>0</v>
      </c>
      <c r="K81" s="9">
        <f t="shared" si="31"/>
        <v>641825.92000000004</v>
      </c>
    </row>
    <row r="82" spans="1:15" ht="102" x14ac:dyDescent="0.25">
      <c r="A82" s="38">
        <v>0</v>
      </c>
      <c r="B82" s="41" t="s">
        <v>173</v>
      </c>
      <c r="C82" s="41" t="s">
        <v>176</v>
      </c>
      <c r="D82" s="39" t="s">
        <v>134</v>
      </c>
      <c r="E82" s="40">
        <v>0</v>
      </c>
      <c r="F82" s="40">
        <v>0</v>
      </c>
      <c r="G82" s="40">
        <v>0</v>
      </c>
      <c r="H82" s="40">
        <v>335356.57</v>
      </c>
      <c r="I82" s="21">
        <f t="shared" si="8"/>
        <v>0</v>
      </c>
      <c r="J82" s="21">
        <f t="shared" si="30"/>
        <v>0</v>
      </c>
      <c r="K82" s="9">
        <f t="shared" si="31"/>
        <v>335356.57</v>
      </c>
    </row>
    <row r="83" spans="1:15" ht="45" x14ac:dyDescent="0.25">
      <c r="A83" s="24"/>
      <c r="B83" s="32"/>
      <c r="C83" s="32"/>
      <c r="D83" s="55" t="s">
        <v>181</v>
      </c>
      <c r="E83" s="56">
        <f>E71+E75+E80</f>
        <v>2320000</v>
      </c>
      <c r="F83" s="56">
        <f>F71+F75+F80</f>
        <v>2320000</v>
      </c>
      <c r="G83" s="56">
        <f>G71+G75+G80</f>
        <v>580000</v>
      </c>
      <c r="H83" s="56">
        <f>H71+H75</f>
        <v>1611259.17</v>
      </c>
      <c r="I83" s="56">
        <f>IF(F83=0,0,H83/F83*100)</f>
        <v>69.450826293103447</v>
      </c>
      <c r="J83" s="56">
        <f>IF(G83=0,0,H83/G83*100)</f>
        <v>277.80330517241379</v>
      </c>
      <c r="K83" s="56">
        <f>H83-G83</f>
        <v>1031259.1699999999</v>
      </c>
    </row>
    <row r="84" spans="1:15" s="26" customFormat="1" x14ac:dyDescent="0.25">
      <c r="A84" s="25"/>
      <c r="B84" s="32"/>
      <c r="C84" s="32"/>
      <c r="D84" s="57" t="s">
        <v>136</v>
      </c>
      <c r="E84" s="56">
        <f>E83</f>
        <v>2320000</v>
      </c>
      <c r="F84" s="56">
        <f>F83</f>
        <v>2320000</v>
      </c>
      <c r="G84" s="56">
        <f>G83</f>
        <v>580000</v>
      </c>
      <c r="H84" s="56">
        <f>H83</f>
        <v>1611259.17</v>
      </c>
      <c r="I84" s="56">
        <f>IF(F84=0,0,H84/F84*100)</f>
        <v>69.450826293103447</v>
      </c>
      <c r="J84" s="56">
        <f>IF(G84=0,0,H84/G84*100)</f>
        <v>277.80330517241379</v>
      </c>
      <c r="K84" s="56">
        <f>H84-G84</f>
        <v>1031259.1699999999</v>
      </c>
      <c r="N84" s="58"/>
      <c r="O84" s="58"/>
    </row>
    <row r="85" spans="1:15" ht="18.75" x14ac:dyDescent="0.25">
      <c r="A85" s="24"/>
      <c r="B85" s="32"/>
      <c r="C85" s="32" t="s">
        <v>127</v>
      </c>
      <c r="D85" s="88" t="s">
        <v>135</v>
      </c>
      <c r="E85" s="89"/>
      <c r="F85" s="89"/>
      <c r="G85" s="89"/>
      <c r="H85" s="89"/>
      <c r="I85" s="89"/>
      <c r="J85" s="89"/>
      <c r="K85" s="89"/>
    </row>
    <row r="86" spans="1:15" s="49" customFormat="1" ht="14.45" customHeight="1" x14ac:dyDescent="0.25">
      <c r="A86" s="47"/>
      <c r="B86" s="48"/>
      <c r="C86" s="48"/>
      <c r="D86" s="79" t="s">
        <v>182</v>
      </c>
      <c r="E86" s="81" t="s">
        <v>95</v>
      </c>
      <c r="F86" s="83" t="s">
        <v>201</v>
      </c>
      <c r="G86" s="83" t="s">
        <v>202</v>
      </c>
      <c r="H86" s="93" t="s">
        <v>94</v>
      </c>
      <c r="I86" s="94" t="s">
        <v>96</v>
      </c>
      <c r="J86" s="94"/>
      <c r="K86" s="95" t="s">
        <v>219</v>
      </c>
    </row>
    <row r="87" spans="1:15" s="46" customFormat="1" ht="48" x14ac:dyDescent="0.25">
      <c r="A87" s="44"/>
      <c r="B87" s="45"/>
      <c r="C87" s="45"/>
      <c r="D87" s="80"/>
      <c r="E87" s="82"/>
      <c r="F87" s="84"/>
      <c r="G87" s="84"/>
      <c r="H87" s="93"/>
      <c r="I87" s="19" t="s">
        <v>170</v>
      </c>
      <c r="J87" s="20" t="s">
        <v>203</v>
      </c>
      <c r="K87" s="96"/>
    </row>
    <row r="88" spans="1:15" x14ac:dyDescent="0.25">
      <c r="B88" s="32"/>
      <c r="C88" s="32" t="s">
        <v>127</v>
      </c>
      <c r="D88" s="21" t="s">
        <v>98</v>
      </c>
      <c r="E88" s="9">
        <f>SUM(E89:E98)</f>
        <v>39165265</v>
      </c>
      <c r="F88" s="9">
        <f>SUM(F90:F98)</f>
        <v>39215265</v>
      </c>
      <c r="G88" s="9">
        <f>SUM(G90:G98)</f>
        <v>10399050</v>
      </c>
      <c r="H88" s="9">
        <f>SUM(H90:H98)</f>
        <v>9230587.7199999988</v>
      </c>
      <c r="I88" s="9">
        <f t="shared" si="8"/>
        <v>23.538251545667226</v>
      </c>
      <c r="J88" s="9">
        <f t="shared" ref="J88:J178" si="36">IF(G88=0,0,H88/G88*100)</f>
        <v>88.763759381866606</v>
      </c>
      <c r="K88" s="9">
        <f t="shared" si="11"/>
        <v>-1168462.2800000012</v>
      </c>
    </row>
    <row r="89" spans="1:15" s="28" customFormat="1" x14ac:dyDescent="0.25">
      <c r="B89" s="27"/>
      <c r="C89" s="29"/>
      <c r="D89" s="85" t="s">
        <v>137</v>
      </c>
      <c r="E89" s="86"/>
      <c r="F89" s="86"/>
      <c r="G89" s="86"/>
      <c r="H89" s="86"/>
      <c r="I89" s="86"/>
      <c r="J89" s="86"/>
      <c r="K89" s="87"/>
    </row>
    <row r="90" spans="1:15" x14ac:dyDescent="0.25">
      <c r="A90" s="6"/>
      <c r="B90" s="11"/>
      <c r="C90" s="11" t="s">
        <v>138</v>
      </c>
      <c r="D90" s="7" t="s">
        <v>139</v>
      </c>
      <c r="E90" s="8">
        <v>33265552</v>
      </c>
      <c r="F90" s="8">
        <v>33265552</v>
      </c>
      <c r="G90" s="8">
        <v>8566162</v>
      </c>
      <c r="H90" s="8">
        <v>8309661.4100000001</v>
      </c>
      <c r="I90" s="9">
        <f t="shared" si="8"/>
        <v>24.97977911203758</v>
      </c>
      <c r="J90" s="9">
        <f t="shared" ref="J90:J97" si="37">IF(G90=0,0,H90/G90*100)</f>
        <v>97.005653290236637</v>
      </c>
      <c r="K90" s="9">
        <f t="shared" ref="K90:K97" si="38">H90-G90</f>
        <v>-256500.58999999985</v>
      </c>
    </row>
    <row r="91" spans="1:15" ht="30" x14ac:dyDescent="0.25">
      <c r="A91" s="6"/>
      <c r="B91" s="11"/>
      <c r="C91" s="11" t="s">
        <v>140</v>
      </c>
      <c r="D91" s="7" t="s">
        <v>141</v>
      </c>
      <c r="E91" s="8">
        <v>2860113</v>
      </c>
      <c r="F91" s="8">
        <v>2860113</v>
      </c>
      <c r="G91" s="8">
        <v>735280</v>
      </c>
      <c r="H91" s="8">
        <v>308127.02</v>
      </c>
      <c r="I91" s="9">
        <f t="shared" ref="I91:I99" si="39">IF(F91=0,0,H91/F91*100)</f>
        <v>10.773246371734265</v>
      </c>
      <c r="J91" s="9">
        <f t="shared" si="37"/>
        <v>41.906079316722881</v>
      </c>
      <c r="K91" s="9">
        <f t="shared" si="38"/>
        <v>-427152.98</v>
      </c>
    </row>
    <row r="92" spans="1:15" x14ac:dyDescent="0.25">
      <c r="A92" s="6"/>
      <c r="B92" s="11"/>
      <c r="C92" s="11" t="s">
        <v>142</v>
      </c>
      <c r="D92" s="7" t="s">
        <v>143</v>
      </c>
      <c r="E92" s="8">
        <v>864780</v>
      </c>
      <c r="F92" s="8">
        <v>914780</v>
      </c>
      <c r="G92" s="8">
        <v>290589</v>
      </c>
      <c r="H92" s="8">
        <v>136113.76</v>
      </c>
      <c r="I92" s="9">
        <f t="shared" si="39"/>
        <v>14.879398325280397</v>
      </c>
      <c r="J92" s="9">
        <f t="shared" si="37"/>
        <v>46.840644346482492</v>
      </c>
      <c r="K92" s="9">
        <f t="shared" si="38"/>
        <v>-154475.24</v>
      </c>
    </row>
    <row r="93" spans="1:15" x14ac:dyDescent="0.25">
      <c r="A93" s="6"/>
      <c r="B93" s="11"/>
      <c r="C93" s="11" t="s">
        <v>144</v>
      </c>
      <c r="D93" s="7" t="s">
        <v>145</v>
      </c>
      <c r="E93" s="8">
        <v>24300</v>
      </c>
      <c r="F93" s="8">
        <v>24300</v>
      </c>
      <c r="G93" s="8">
        <v>17450</v>
      </c>
      <c r="H93" s="8">
        <v>0</v>
      </c>
      <c r="I93" s="9">
        <f t="shared" si="39"/>
        <v>0</v>
      </c>
      <c r="J93" s="9">
        <f t="shared" si="37"/>
        <v>0</v>
      </c>
      <c r="K93" s="9">
        <f t="shared" si="38"/>
        <v>-17450</v>
      </c>
    </row>
    <row r="94" spans="1:15" x14ac:dyDescent="0.25">
      <c r="A94" s="6"/>
      <c r="B94" s="11"/>
      <c r="C94" s="11" t="s">
        <v>146</v>
      </c>
      <c r="D94" s="7" t="s">
        <v>147</v>
      </c>
      <c r="E94" s="8">
        <v>1423424</v>
      </c>
      <c r="F94" s="8">
        <v>1423424</v>
      </c>
      <c r="G94" s="8">
        <v>502395</v>
      </c>
      <c r="H94" s="8">
        <v>451182</v>
      </c>
      <c r="I94" s="9">
        <f t="shared" si="39"/>
        <v>31.696950451868172</v>
      </c>
      <c r="J94" s="9">
        <f t="shared" si="37"/>
        <v>89.806228167079695</v>
      </c>
      <c r="K94" s="9">
        <f t="shared" si="38"/>
        <v>-51213</v>
      </c>
    </row>
    <row r="95" spans="1:15" ht="30" x14ac:dyDescent="0.25">
      <c r="A95" s="6"/>
      <c r="B95" s="11"/>
      <c r="C95" s="11" t="s">
        <v>148</v>
      </c>
      <c r="D95" s="7" t="s">
        <v>149</v>
      </c>
      <c r="E95" s="8">
        <v>445296</v>
      </c>
      <c r="F95" s="8">
        <v>445296</v>
      </c>
      <c r="G95" s="8">
        <v>10074</v>
      </c>
      <c r="H95" s="8">
        <v>0</v>
      </c>
      <c r="I95" s="9">
        <f t="shared" si="39"/>
        <v>0</v>
      </c>
      <c r="J95" s="9">
        <f t="shared" si="37"/>
        <v>0</v>
      </c>
      <c r="K95" s="9">
        <f t="shared" si="38"/>
        <v>-10074</v>
      </c>
    </row>
    <row r="96" spans="1:15" ht="60" x14ac:dyDescent="0.25">
      <c r="A96" s="6"/>
      <c r="B96" s="11"/>
      <c r="C96" s="11" t="s">
        <v>150</v>
      </c>
      <c r="D96" s="7" t="s">
        <v>151</v>
      </c>
      <c r="E96" s="8">
        <v>20300</v>
      </c>
      <c r="F96" s="8">
        <v>20300</v>
      </c>
      <c r="G96" s="8">
        <v>18100</v>
      </c>
      <c r="H96" s="8">
        <v>0</v>
      </c>
      <c r="I96" s="9">
        <f t="shared" si="39"/>
        <v>0</v>
      </c>
      <c r="J96" s="9">
        <f t="shared" si="37"/>
        <v>0</v>
      </c>
      <c r="K96" s="9">
        <f>H96-G96</f>
        <v>-18100</v>
      </c>
    </row>
    <row r="97" spans="1:11" x14ac:dyDescent="0.25">
      <c r="A97" s="6"/>
      <c r="B97" s="11"/>
      <c r="C97" s="11" t="s">
        <v>152</v>
      </c>
      <c r="D97" s="7" t="s">
        <v>153</v>
      </c>
      <c r="E97" s="8">
        <v>21500</v>
      </c>
      <c r="F97" s="8">
        <v>21500</v>
      </c>
      <c r="G97" s="8">
        <v>19000</v>
      </c>
      <c r="H97" s="8">
        <v>1763.53</v>
      </c>
      <c r="I97" s="9">
        <f t="shared" si="39"/>
        <v>8.20246511627907</v>
      </c>
      <c r="J97" s="9">
        <f t="shared" si="37"/>
        <v>9.2817368421052642</v>
      </c>
      <c r="K97" s="9">
        <f t="shared" si="38"/>
        <v>-17236.47</v>
      </c>
    </row>
    <row r="98" spans="1:11" ht="45" x14ac:dyDescent="0.25">
      <c r="A98" s="6"/>
      <c r="B98" s="11"/>
      <c r="C98" s="11"/>
      <c r="D98" s="7" t="s">
        <v>154</v>
      </c>
      <c r="E98" s="8">
        <v>240000</v>
      </c>
      <c r="F98" s="8">
        <v>240000</v>
      </c>
      <c r="G98" s="8">
        <v>240000</v>
      </c>
      <c r="H98" s="8">
        <v>23740</v>
      </c>
      <c r="I98" s="9">
        <f t="shared" si="39"/>
        <v>9.8916666666666675</v>
      </c>
      <c r="J98" s="9">
        <f t="shared" ref="J98" si="40">IF(G98=0,0,H98/G98*100)</f>
        <v>9.8916666666666675</v>
      </c>
      <c r="K98" s="9">
        <f t="shared" ref="K98" si="41">H98-G98</f>
        <v>-216260</v>
      </c>
    </row>
    <row r="99" spans="1:11" x14ac:dyDescent="0.25">
      <c r="C99" s="23"/>
      <c r="D99" s="21" t="s">
        <v>99</v>
      </c>
      <c r="E99" s="9">
        <f>SUM(E100:E116)</f>
        <v>104764492</v>
      </c>
      <c r="F99" s="9">
        <f>SUM(F101:F116)</f>
        <v>144770933</v>
      </c>
      <c r="G99" s="9">
        <f>SUM(G101:G116)</f>
        <v>65998343</v>
      </c>
      <c r="H99" s="9">
        <f>SUM(H101:H116)</f>
        <v>19558574.02</v>
      </c>
      <c r="I99" s="9">
        <f t="shared" si="39"/>
        <v>13.510014486126162</v>
      </c>
      <c r="J99" s="9">
        <f t="shared" si="36"/>
        <v>29.634947077383444</v>
      </c>
      <c r="K99" s="9">
        <f t="shared" si="11"/>
        <v>-46439768.980000004</v>
      </c>
    </row>
    <row r="100" spans="1:11" s="28" customFormat="1" x14ac:dyDescent="0.25">
      <c r="B100" s="27"/>
      <c r="C100" s="29"/>
      <c r="D100" s="85" t="s">
        <v>137</v>
      </c>
      <c r="E100" s="86"/>
      <c r="F100" s="86"/>
      <c r="G100" s="86"/>
      <c r="H100" s="86"/>
      <c r="I100" s="86"/>
      <c r="J100" s="86"/>
      <c r="K100" s="87"/>
    </row>
    <row r="101" spans="1:11" x14ac:dyDescent="0.25">
      <c r="A101" s="6"/>
      <c r="B101" s="11"/>
      <c r="C101" s="11" t="s">
        <v>138</v>
      </c>
      <c r="D101" s="7" t="s">
        <v>139</v>
      </c>
      <c r="E101" s="8">
        <v>40030784</v>
      </c>
      <c r="F101" s="8">
        <v>40970784</v>
      </c>
      <c r="G101" s="8">
        <v>11072832</v>
      </c>
      <c r="H101" s="8">
        <v>9431344.6500000004</v>
      </c>
      <c r="I101" s="9">
        <f t="shared" ref="I101:I180" si="42">IF(F101=0,0,H101/F101*100)</f>
        <v>23.019683123466713</v>
      </c>
      <c r="J101" s="9">
        <f t="shared" ref="J101:J113" si="43">IF(G101=0,0,H101/G101*100)</f>
        <v>85.175541812609453</v>
      </c>
      <c r="K101" s="9">
        <f t="shared" ref="K101:K113" si="44">H101-G101</f>
        <v>-1641487.3499999996</v>
      </c>
    </row>
    <row r="102" spans="1:11" ht="30" x14ac:dyDescent="0.25">
      <c r="A102" s="6"/>
      <c r="B102" s="11"/>
      <c r="C102" s="11" t="s">
        <v>140</v>
      </c>
      <c r="D102" s="7" t="s">
        <v>141</v>
      </c>
      <c r="E102" s="8">
        <v>6124769</v>
      </c>
      <c r="F102" s="8">
        <v>6055569</v>
      </c>
      <c r="G102" s="8">
        <v>1462150</v>
      </c>
      <c r="H102" s="8">
        <v>1058756.74</v>
      </c>
      <c r="I102" s="9">
        <f t="shared" si="42"/>
        <v>17.484017439153941</v>
      </c>
      <c r="J102" s="9">
        <f t="shared" si="43"/>
        <v>72.410952364668475</v>
      </c>
      <c r="K102" s="9">
        <f t="shared" si="44"/>
        <v>-403393.26</v>
      </c>
    </row>
    <row r="103" spans="1:11" ht="30" x14ac:dyDescent="0.25">
      <c r="A103" s="6"/>
      <c r="B103" s="11"/>
      <c r="C103" s="11" t="s">
        <v>155</v>
      </c>
      <c r="D103" s="7" t="s">
        <v>156</v>
      </c>
      <c r="E103" s="8">
        <v>19600</v>
      </c>
      <c r="F103" s="8">
        <v>19600</v>
      </c>
      <c r="G103" s="8">
        <v>14700</v>
      </c>
      <c r="H103" s="8">
        <v>0</v>
      </c>
      <c r="I103" s="9">
        <f t="shared" si="42"/>
        <v>0</v>
      </c>
      <c r="J103" s="9">
        <f t="shared" si="43"/>
        <v>0</v>
      </c>
      <c r="K103" s="9">
        <f t="shared" si="44"/>
        <v>-14700</v>
      </c>
    </row>
    <row r="104" spans="1:11" x14ac:dyDescent="0.25">
      <c r="A104" s="6"/>
      <c r="B104" s="11"/>
      <c r="C104" s="11" t="s">
        <v>157</v>
      </c>
      <c r="D104" s="7" t="s">
        <v>158</v>
      </c>
      <c r="E104" s="8">
        <v>8585875</v>
      </c>
      <c r="F104" s="8">
        <v>8195100</v>
      </c>
      <c r="G104" s="8">
        <v>2196185</v>
      </c>
      <c r="H104" s="8">
        <v>425237.29</v>
      </c>
      <c r="I104" s="9">
        <f t="shared" si="42"/>
        <v>5.1889213066344526</v>
      </c>
      <c r="J104" s="9">
        <f t="shared" si="43"/>
        <v>19.362544139041109</v>
      </c>
      <c r="K104" s="9">
        <f t="shared" si="44"/>
        <v>-1770947.71</v>
      </c>
    </row>
    <row r="105" spans="1:11" x14ac:dyDescent="0.25">
      <c r="A105" s="6"/>
      <c r="B105" s="11"/>
      <c r="C105" s="11" t="s">
        <v>142</v>
      </c>
      <c r="D105" s="7" t="s">
        <v>143</v>
      </c>
      <c r="E105" s="8">
        <v>10339346</v>
      </c>
      <c r="F105" s="8">
        <v>10345451</v>
      </c>
      <c r="G105" s="8">
        <v>798705</v>
      </c>
      <c r="H105" s="8">
        <v>166704.17000000001</v>
      </c>
      <c r="I105" s="9">
        <f t="shared" si="42"/>
        <v>1.6113765364119941</v>
      </c>
      <c r="J105" s="9">
        <f t="shared" si="43"/>
        <v>20.871807488371804</v>
      </c>
      <c r="K105" s="9">
        <f t="shared" si="44"/>
        <v>-632000.82999999996</v>
      </c>
    </row>
    <row r="106" spans="1:11" x14ac:dyDescent="0.25">
      <c r="A106" s="6"/>
      <c r="B106" s="11"/>
      <c r="C106" s="11" t="s">
        <v>144</v>
      </c>
      <c r="D106" s="7" t="s">
        <v>145</v>
      </c>
      <c r="E106" s="8">
        <v>87900</v>
      </c>
      <c r="F106" s="8">
        <v>87900</v>
      </c>
      <c r="G106" s="8">
        <v>65925</v>
      </c>
      <c r="H106" s="8">
        <v>10196.56</v>
      </c>
      <c r="I106" s="9">
        <f t="shared" si="42"/>
        <v>11.600182025028442</v>
      </c>
      <c r="J106" s="9">
        <f t="shared" si="43"/>
        <v>15.466909366704588</v>
      </c>
      <c r="K106" s="9">
        <f t="shared" si="44"/>
        <v>-55728.44</v>
      </c>
    </row>
    <row r="107" spans="1:11" x14ac:dyDescent="0.25">
      <c r="A107" s="6"/>
      <c r="B107" s="11"/>
      <c r="C107" s="11" t="s">
        <v>146</v>
      </c>
      <c r="D107" s="7" t="s">
        <v>147</v>
      </c>
      <c r="E107" s="8">
        <v>7654400</v>
      </c>
      <c r="F107" s="8">
        <v>7654400</v>
      </c>
      <c r="G107" s="8">
        <v>2858430</v>
      </c>
      <c r="H107" s="8">
        <v>816703.81</v>
      </c>
      <c r="I107" s="9">
        <f t="shared" si="42"/>
        <v>10.669729959239131</v>
      </c>
      <c r="J107" s="9">
        <f t="shared" si="43"/>
        <v>28.571761771322024</v>
      </c>
      <c r="K107" s="9">
        <f t="shared" si="44"/>
        <v>-2041726.19</v>
      </c>
    </row>
    <row r="108" spans="1:11" x14ac:dyDescent="0.25">
      <c r="A108" s="6"/>
      <c r="B108" s="11"/>
      <c r="C108" s="11" t="s">
        <v>159</v>
      </c>
      <c r="D108" s="7" t="s">
        <v>160</v>
      </c>
      <c r="E108" s="8">
        <v>1557786</v>
      </c>
      <c r="F108" s="8">
        <v>1557786</v>
      </c>
      <c r="G108" s="8">
        <v>711021</v>
      </c>
      <c r="H108" s="8">
        <v>313142.57</v>
      </c>
      <c r="I108" s="9">
        <f t="shared" si="42"/>
        <v>20.101770718185939</v>
      </c>
      <c r="J108" s="9">
        <f t="shared" si="43"/>
        <v>44.04125475900149</v>
      </c>
      <c r="K108" s="9">
        <f t="shared" si="44"/>
        <v>-397878.43</v>
      </c>
    </row>
    <row r="109" spans="1:11" ht="30" x14ac:dyDescent="0.25">
      <c r="A109" s="6"/>
      <c r="B109" s="11"/>
      <c r="C109" s="11" t="s">
        <v>148</v>
      </c>
      <c r="D109" s="7" t="s">
        <v>149</v>
      </c>
      <c r="E109" s="8">
        <v>6768396</v>
      </c>
      <c r="F109" s="8">
        <v>6768396</v>
      </c>
      <c r="G109" s="8">
        <v>28224</v>
      </c>
      <c r="H109" s="8">
        <v>0</v>
      </c>
      <c r="I109" s="9">
        <f t="shared" si="42"/>
        <v>0</v>
      </c>
      <c r="J109" s="9">
        <f t="shared" si="43"/>
        <v>0</v>
      </c>
      <c r="K109" s="9">
        <f t="shared" si="44"/>
        <v>-28224</v>
      </c>
    </row>
    <row r="110" spans="1:11" ht="60" x14ac:dyDescent="0.25">
      <c r="A110" s="6"/>
      <c r="B110" s="11"/>
      <c r="C110" s="11" t="s">
        <v>150</v>
      </c>
      <c r="D110" s="7" t="s">
        <v>151</v>
      </c>
      <c r="E110" s="8">
        <v>25300</v>
      </c>
      <c r="F110" s="8">
        <v>45300</v>
      </c>
      <c r="G110" s="8">
        <v>45300</v>
      </c>
      <c r="H110" s="8">
        <v>2592</v>
      </c>
      <c r="I110" s="9">
        <f t="shared" si="42"/>
        <v>5.7218543046357615</v>
      </c>
      <c r="J110" s="9">
        <f t="shared" si="43"/>
        <v>5.7218543046357615</v>
      </c>
      <c r="K110" s="9">
        <f t="shared" si="44"/>
        <v>-42708</v>
      </c>
    </row>
    <row r="111" spans="1:11" x14ac:dyDescent="0.25">
      <c r="A111" s="6"/>
      <c r="B111" s="11"/>
      <c r="C111" s="11" t="s">
        <v>161</v>
      </c>
      <c r="D111" s="7" t="s">
        <v>162</v>
      </c>
      <c r="E111" s="8">
        <v>20986</v>
      </c>
      <c r="F111" s="8">
        <v>33656</v>
      </c>
      <c r="G111" s="8">
        <v>14480</v>
      </c>
      <c r="H111" s="8">
        <v>3620</v>
      </c>
      <c r="I111" s="9">
        <f t="shared" si="42"/>
        <v>10.755883052056097</v>
      </c>
      <c r="J111" s="9">
        <f t="shared" si="43"/>
        <v>25</v>
      </c>
      <c r="K111" s="9">
        <f t="shared" si="44"/>
        <v>-10860</v>
      </c>
    </row>
    <row r="112" spans="1:11" x14ac:dyDescent="0.25">
      <c r="A112" s="6"/>
      <c r="B112" s="11"/>
      <c r="C112" s="11" t="s">
        <v>152</v>
      </c>
      <c r="D112" s="7" t="s">
        <v>153</v>
      </c>
      <c r="E112" s="8">
        <v>78350</v>
      </c>
      <c r="F112" s="8">
        <v>78350</v>
      </c>
      <c r="G112" s="8">
        <v>78350</v>
      </c>
      <c r="H112" s="8">
        <v>26917.360000000001</v>
      </c>
      <c r="I112" s="9">
        <f t="shared" si="42"/>
        <v>34.355277600510533</v>
      </c>
      <c r="J112" s="9">
        <f t="shared" si="43"/>
        <v>34.355277600510533</v>
      </c>
      <c r="K112" s="9">
        <f t="shared" si="44"/>
        <v>-51432.639999999999</v>
      </c>
    </row>
    <row r="113" spans="1:11" x14ac:dyDescent="0.25">
      <c r="A113" s="6"/>
      <c r="B113" s="11"/>
      <c r="C113" s="11"/>
      <c r="D113" s="7" t="s">
        <v>184</v>
      </c>
      <c r="E113" s="8">
        <v>2253000</v>
      </c>
      <c r="F113" s="8">
        <v>2253000</v>
      </c>
      <c r="G113" s="8">
        <v>1000000</v>
      </c>
      <c r="H113" s="8">
        <v>0</v>
      </c>
      <c r="I113" s="9">
        <f t="shared" si="42"/>
        <v>0</v>
      </c>
      <c r="J113" s="9">
        <f t="shared" si="43"/>
        <v>0</v>
      </c>
      <c r="K113" s="9">
        <f t="shared" si="44"/>
        <v>-1000000</v>
      </c>
    </row>
    <row r="114" spans="1:11" ht="45" x14ac:dyDescent="0.25">
      <c r="A114" s="6"/>
      <c r="B114" s="11"/>
      <c r="C114" s="11" t="s">
        <v>163</v>
      </c>
      <c r="D114" s="7" t="s">
        <v>154</v>
      </c>
      <c r="E114" s="8">
        <v>450000</v>
      </c>
      <c r="F114" s="8">
        <v>499200</v>
      </c>
      <c r="G114" s="8">
        <v>249200</v>
      </c>
      <c r="H114" s="8">
        <v>50259.1</v>
      </c>
      <c r="I114" s="9">
        <f t="shared" si="42"/>
        <v>10.067928685897435</v>
      </c>
      <c r="J114" s="9">
        <f t="shared" si="36"/>
        <v>20.168178170144461</v>
      </c>
      <c r="K114" s="9">
        <f t="shared" si="11"/>
        <v>-198940.9</v>
      </c>
    </row>
    <row r="115" spans="1:11" ht="30" x14ac:dyDescent="0.25">
      <c r="A115" s="24"/>
      <c r="B115" s="67"/>
      <c r="C115" s="11"/>
      <c r="D115" s="7" t="s">
        <v>168</v>
      </c>
      <c r="E115" s="8">
        <v>0</v>
      </c>
      <c r="F115" s="8">
        <v>18050000</v>
      </c>
      <c r="G115" s="8">
        <v>18050000</v>
      </c>
      <c r="H115" s="8">
        <v>0</v>
      </c>
      <c r="I115" s="9">
        <f t="shared" si="42"/>
        <v>0</v>
      </c>
      <c r="J115" s="9">
        <f t="shared" si="36"/>
        <v>0</v>
      </c>
      <c r="K115" s="9">
        <f t="shared" si="11"/>
        <v>-18050000</v>
      </c>
    </row>
    <row r="116" spans="1:11" ht="75" x14ac:dyDescent="0.25">
      <c r="B116" s="31"/>
      <c r="C116" s="23"/>
      <c r="D116" s="59" t="s">
        <v>185</v>
      </c>
      <c r="E116" s="9">
        <f>E117+E119+E120</f>
        <v>20768000</v>
      </c>
      <c r="F116" s="9">
        <f>F117+F119+F118+F120</f>
        <v>42156441</v>
      </c>
      <c r="G116" s="9">
        <f>G117+G119+G118+G120</f>
        <v>27352841</v>
      </c>
      <c r="H116" s="9">
        <f>H117+H119+H118+H120</f>
        <v>7253099.7699999996</v>
      </c>
      <c r="I116" s="9">
        <f>IF(F116=0,0,H116/F116*100)</f>
        <v>17.205199485411967</v>
      </c>
      <c r="J116" s="9">
        <f t="shared" si="36"/>
        <v>26.516805950796847</v>
      </c>
      <c r="K116" s="9">
        <f t="shared" si="11"/>
        <v>-20099741.23</v>
      </c>
    </row>
    <row r="117" spans="1:11" x14ac:dyDescent="0.25">
      <c r="A117" s="6"/>
      <c r="B117" s="11"/>
      <c r="C117" s="11"/>
      <c r="D117" s="7" t="s">
        <v>139</v>
      </c>
      <c r="E117" s="8">
        <v>20768000</v>
      </c>
      <c r="F117" s="8">
        <v>22189900</v>
      </c>
      <c r="G117" s="8">
        <v>7809000</v>
      </c>
      <c r="H117" s="8">
        <v>7253099.7699999996</v>
      </c>
      <c r="I117" s="9">
        <f t="shared" si="42"/>
        <v>32.686491466838511</v>
      </c>
      <c r="J117" s="9">
        <f t="shared" si="36"/>
        <v>92.881287872967093</v>
      </c>
      <c r="K117" s="9">
        <f t="shared" si="11"/>
        <v>-555900.23000000045</v>
      </c>
    </row>
    <row r="118" spans="1:11" x14ac:dyDescent="0.25">
      <c r="A118" s="6"/>
      <c r="B118" s="11"/>
      <c r="C118" s="11"/>
      <c r="D118" s="7" t="s">
        <v>158</v>
      </c>
      <c r="E118" s="8">
        <v>0</v>
      </c>
      <c r="F118" s="8">
        <v>461200</v>
      </c>
      <c r="G118" s="8">
        <v>461200</v>
      </c>
      <c r="H118" s="8">
        <v>0</v>
      </c>
      <c r="I118" s="9">
        <f t="shared" si="42"/>
        <v>0</v>
      </c>
      <c r="J118" s="9">
        <f t="shared" si="36"/>
        <v>0</v>
      </c>
      <c r="K118" s="9">
        <f t="shared" si="11"/>
        <v>-461200</v>
      </c>
    </row>
    <row r="119" spans="1:11" ht="45" x14ac:dyDescent="0.25">
      <c r="A119" s="6"/>
      <c r="B119" s="11"/>
      <c r="C119" s="11"/>
      <c r="D119" s="7" t="s">
        <v>154</v>
      </c>
      <c r="E119" s="8">
        <v>0</v>
      </c>
      <c r="F119" s="8">
        <v>422700</v>
      </c>
      <c r="G119" s="8">
        <v>0</v>
      </c>
      <c r="H119" s="8">
        <v>0</v>
      </c>
      <c r="I119" s="9">
        <f t="shared" si="42"/>
        <v>0</v>
      </c>
      <c r="J119" s="9">
        <f t="shared" si="36"/>
        <v>0</v>
      </c>
      <c r="K119" s="9">
        <f t="shared" si="11"/>
        <v>0</v>
      </c>
    </row>
    <row r="120" spans="1:11" ht="30" x14ac:dyDescent="0.25">
      <c r="A120" s="24"/>
      <c r="B120" s="67"/>
      <c r="C120" s="11"/>
      <c r="D120" s="7" t="s">
        <v>168</v>
      </c>
      <c r="E120" s="8">
        <v>0</v>
      </c>
      <c r="F120" s="8">
        <v>19082641</v>
      </c>
      <c r="G120" s="8">
        <v>19082641</v>
      </c>
      <c r="H120" s="8">
        <v>0</v>
      </c>
      <c r="I120" s="9">
        <f t="shared" si="42"/>
        <v>0</v>
      </c>
      <c r="J120" s="9">
        <f t="shared" si="36"/>
        <v>0</v>
      </c>
      <c r="K120" s="9">
        <f t="shared" si="11"/>
        <v>-19082641</v>
      </c>
    </row>
    <row r="121" spans="1:11" x14ac:dyDescent="0.25">
      <c r="C121" s="23" t="s">
        <v>100</v>
      </c>
      <c r="D121" s="21" t="s">
        <v>101</v>
      </c>
      <c r="E121" s="9">
        <f>SUM(E122:E124)</f>
        <v>28667800</v>
      </c>
      <c r="F121" s="9">
        <f>SUM(F123:F124)</f>
        <v>29126105</v>
      </c>
      <c r="G121" s="9">
        <f>SUM(G123:G124)</f>
        <v>9508757</v>
      </c>
      <c r="H121" s="9">
        <f>SUM(H123:H124)</f>
        <v>5962553.21</v>
      </c>
      <c r="I121" s="9">
        <f t="shared" si="42"/>
        <v>20.471509012276101</v>
      </c>
      <c r="J121" s="9">
        <f t="shared" si="36"/>
        <v>62.705916346374188</v>
      </c>
      <c r="K121" s="9">
        <f t="shared" si="11"/>
        <v>-3546203.79</v>
      </c>
    </row>
    <row r="122" spans="1:11" x14ac:dyDescent="0.25">
      <c r="C122" s="23"/>
      <c r="D122" s="90" t="s">
        <v>137</v>
      </c>
      <c r="E122" s="91"/>
      <c r="F122" s="91"/>
      <c r="G122" s="91"/>
      <c r="H122" s="91"/>
      <c r="I122" s="91"/>
      <c r="J122" s="91"/>
      <c r="K122" s="92"/>
    </row>
    <row r="123" spans="1:11" ht="45" x14ac:dyDescent="0.25">
      <c r="A123" s="6"/>
      <c r="B123" s="11"/>
      <c r="C123" s="11" t="s">
        <v>164</v>
      </c>
      <c r="D123" s="7" t="s">
        <v>165</v>
      </c>
      <c r="E123" s="8">
        <v>28667800</v>
      </c>
      <c r="F123" s="8">
        <v>29126105</v>
      </c>
      <c r="G123" s="8">
        <v>9508757</v>
      </c>
      <c r="H123" s="8">
        <v>5962553.21</v>
      </c>
      <c r="I123" s="9">
        <f t="shared" si="42"/>
        <v>20.471509012276101</v>
      </c>
      <c r="J123" s="9">
        <f t="shared" si="36"/>
        <v>62.705916346374188</v>
      </c>
      <c r="K123" s="9">
        <f t="shared" si="11"/>
        <v>-3546203.79</v>
      </c>
    </row>
    <row r="124" spans="1:11" ht="45" x14ac:dyDescent="0.25">
      <c r="A124" s="24"/>
      <c r="B124" s="67"/>
      <c r="C124" s="11"/>
      <c r="D124" s="7" t="s">
        <v>166</v>
      </c>
      <c r="E124" s="8"/>
      <c r="F124" s="8"/>
      <c r="G124" s="8"/>
      <c r="H124" s="8"/>
      <c r="I124" s="9">
        <f t="shared" si="42"/>
        <v>0</v>
      </c>
      <c r="J124" s="9">
        <f t="shared" si="36"/>
        <v>0</v>
      </c>
      <c r="K124" s="9">
        <f t="shared" si="11"/>
        <v>0</v>
      </c>
    </row>
    <row r="125" spans="1:11" x14ac:dyDescent="0.25">
      <c r="C125" s="23" t="s">
        <v>102</v>
      </c>
      <c r="D125" s="21" t="s">
        <v>103</v>
      </c>
      <c r="E125" s="9">
        <f>SUM(E126:E138)</f>
        <v>6070259</v>
      </c>
      <c r="F125" s="9">
        <f>SUM(F127:F138)</f>
        <v>27103989</v>
      </c>
      <c r="G125" s="9">
        <f>SUM(G127:G138)</f>
        <v>22562719.5</v>
      </c>
      <c r="H125" s="9">
        <f>SUM(H127:H138)</f>
        <v>7572822.2300000004</v>
      </c>
      <c r="I125" s="9">
        <f>IF(F125=0,0,H125/F125*100)</f>
        <v>27.939880841893789</v>
      </c>
      <c r="J125" s="9">
        <f>IF(G125=0,0,H125/G125*100)</f>
        <v>33.563428513127597</v>
      </c>
      <c r="K125" s="9">
        <f t="shared" si="11"/>
        <v>-14989897.27</v>
      </c>
    </row>
    <row r="126" spans="1:11" s="28" customFormat="1" x14ac:dyDescent="0.25">
      <c r="B126" s="27"/>
      <c r="C126" s="29"/>
      <c r="D126" s="85" t="s">
        <v>137</v>
      </c>
      <c r="E126" s="86"/>
      <c r="F126" s="86"/>
      <c r="G126" s="86"/>
      <c r="H126" s="86"/>
      <c r="I126" s="86"/>
      <c r="J126" s="86"/>
      <c r="K126" s="87"/>
    </row>
    <row r="127" spans="1:11" x14ac:dyDescent="0.25">
      <c r="A127" s="6"/>
      <c r="B127" s="11"/>
      <c r="C127" s="11" t="s">
        <v>138</v>
      </c>
      <c r="D127" s="7" t="s">
        <v>139</v>
      </c>
      <c r="E127" s="8">
        <v>2065239</v>
      </c>
      <c r="F127" s="8">
        <v>2065239</v>
      </c>
      <c r="G127" s="8">
        <v>551440</v>
      </c>
      <c r="H127" s="8">
        <v>647931.42000000004</v>
      </c>
      <c r="I127" s="9">
        <f t="shared" si="42"/>
        <v>31.373193126800338</v>
      </c>
      <c r="J127" s="9">
        <f t="shared" ref="J127:J138" si="45">IF(G127=0,0,H127/G127*100)</f>
        <v>117.49808138691427</v>
      </c>
      <c r="K127" s="9">
        <f t="shared" ref="K127:K138" si="46">H127-G127</f>
        <v>96491.420000000042</v>
      </c>
    </row>
    <row r="128" spans="1:11" ht="30" x14ac:dyDescent="0.25">
      <c r="A128" s="6"/>
      <c r="B128" s="11"/>
      <c r="C128" s="11" t="s">
        <v>167</v>
      </c>
      <c r="D128" s="7" t="s">
        <v>141</v>
      </c>
      <c r="E128" s="8">
        <v>564615</v>
      </c>
      <c r="F128" s="8">
        <v>756965</v>
      </c>
      <c r="G128" s="8">
        <v>112787.5</v>
      </c>
      <c r="H128" s="8">
        <v>0</v>
      </c>
      <c r="I128" s="9">
        <f t="shared" si="42"/>
        <v>0</v>
      </c>
      <c r="J128" s="9">
        <f t="shared" si="45"/>
        <v>0</v>
      </c>
      <c r="K128" s="9">
        <f t="shared" si="46"/>
        <v>-112787.5</v>
      </c>
    </row>
    <row r="129" spans="1:11" ht="30" x14ac:dyDescent="0.25">
      <c r="A129" s="6"/>
      <c r="B129" s="11"/>
      <c r="C129" s="11" t="s">
        <v>140</v>
      </c>
      <c r="D129" s="7" t="s">
        <v>156</v>
      </c>
      <c r="E129" s="8">
        <v>59389</v>
      </c>
      <c r="F129" s="8">
        <v>139447</v>
      </c>
      <c r="G129" s="8">
        <v>31136.5</v>
      </c>
      <c r="H129" s="8">
        <v>0</v>
      </c>
      <c r="I129" s="9">
        <f t="shared" si="42"/>
        <v>0</v>
      </c>
      <c r="J129" s="9">
        <f t="shared" si="45"/>
        <v>0</v>
      </c>
      <c r="K129" s="9">
        <f t="shared" si="46"/>
        <v>-31136.5</v>
      </c>
    </row>
    <row r="130" spans="1:11" x14ac:dyDescent="0.25">
      <c r="A130" s="6"/>
      <c r="B130" s="11"/>
      <c r="C130" s="11" t="s">
        <v>155</v>
      </c>
      <c r="D130" s="7" t="s">
        <v>158</v>
      </c>
      <c r="E130" s="8">
        <v>96000</v>
      </c>
      <c r="F130" s="8">
        <v>754488</v>
      </c>
      <c r="G130" s="8">
        <v>181122</v>
      </c>
      <c r="H130" s="8">
        <v>0</v>
      </c>
      <c r="I130" s="9">
        <f t="shared" si="42"/>
        <v>0</v>
      </c>
      <c r="J130" s="9">
        <f t="shared" si="45"/>
        <v>0</v>
      </c>
      <c r="K130" s="9">
        <f t="shared" si="46"/>
        <v>-181122</v>
      </c>
    </row>
    <row r="131" spans="1:11" x14ac:dyDescent="0.25">
      <c r="A131" s="6"/>
      <c r="B131" s="11"/>
      <c r="C131" s="11" t="s">
        <v>157</v>
      </c>
      <c r="D131" s="7" t="s">
        <v>143</v>
      </c>
      <c r="E131" s="8">
        <v>516400</v>
      </c>
      <c r="F131" s="8">
        <v>546400</v>
      </c>
      <c r="G131" s="8">
        <v>354000</v>
      </c>
      <c r="H131" s="8">
        <v>20778</v>
      </c>
      <c r="I131" s="9">
        <f t="shared" si="42"/>
        <v>3.8027086383601758</v>
      </c>
      <c r="J131" s="9">
        <f t="shared" si="45"/>
        <v>5.8694915254237294</v>
      </c>
      <c r="K131" s="9">
        <f t="shared" si="46"/>
        <v>-333222</v>
      </c>
    </row>
    <row r="132" spans="1:11" x14ac:dyDescent="0.25">
      <c r="A132" s="6"/>
      <c r="B132" s="11"/>
      <c r="C132" s="11" t="s">
        <v>142</v>
      </c>
      <c r="D132" s="7" t="s">
        <v>145</v>
      </c>
      <c r="E132" s="8">
        <v>4500</v>
      </c>
      <c r="F132" s="8">
        <v>4500</v>
      </c>
      <c r="G132" s="8">
        <v>1000</v>
      </c>
      <c r="H132" s="8">
        <v>0</v>
      </c>
      <c r="I132" s="9">
        <f t="shared" si="42"/>
        <v>0</v>
      </c>
      <c r="J132" s="9">
        <f t="shared" si="45"/>
        <v>0</v>
      </c>
      <c r="K132" s="9">
        <f t="shared" si="46"/>
        <v>-1000</v>
      </c>
    </row>
    <row r="133" spans="1:11" x14ac:dyDescent="0.25">
      <c r="A133" s="6"/>
      <c r="B133" s="11"/>
      <c r="C133" s="11" t="s">
        <v>144</v>
      </c>
      <c r="D133" s="7" t="s">
        <v>147</v>
      </c>
      <c r="E133" s="8">
        <v>550000</v>
      </c>
      <c r="F133" s="8">
        <v>550000</v>
      </c>
      <c r="G133" s="8">
        <v>175000</v>
      </c>
      <c r="H133" s="8">
        <v>0</v>
      </c>
      <c r="I133" s="9">
        <f t="shared" si="42"/>
        <v>0</v>
      </c>
      <c r="J133" s="9">
        <f t="shared" si="45"/>
        <v>0</v>
      </c>
      <c r="K133" s="9">
        <f t="shared" si="46"/>
        <v>-175000</v>
      </c>
    </row>
    <row r="134" spans="1:11" ht="30" x14ac:dyDescent="0.25">
      <c r="A134" s="6"/>
      <c r="B134" s="11"/>
      <c r="C134" s="11"/>
      <c r="D134" s="7" t="s">
        <v>149</v>
      </c>
      <c r="E134" s="8">
        <v>12000</v>
      </c>
      <c r="F134" s="8">
        <v>12000</v>
      </c>
      <c r="G134" s="8">
        <v>4000</v>
      </c>
      <c r="H134" s="8">
        <v>610.48</v>
      </c>
      <c r="I134" s="9">
        <f t="shared" si="42"/>
        <v>5.0873333333333335</v>
      </c>
      <c r="J134" s="9">
        <f t="shared" si="45"/>
        <v>15.262</v>
      </c>
      <c r="K134" s="9">
        <f t="shared" si="46"/>
        <v>-3389.52</v>
      </c>
    </row>
    <row r="135" spans="1:11" ht="60" x14ac:dyDescent="0.25">
      <c r="A135" s="6"/>
      <c r="B135" s="11"/>
      <c r="C135" s="11" t="s">
        <v>146</v>
      </c>
      <c r="D135" s="7" t="s">
        <v>151</v>
      </c>
      <c r="E135" s="8">
        <v>10050</v>
      </c>
      <c r="F135" s="8">
        <v>10050</v>
      </c>
      <c r="G135" s="8">
        <v>10050</v>
      </c>
      <c r="H135" s="8">
        <v>0</v>
      </c>
      <c r="I135" s="9">
        <f t="shared" si="42"/>
        <v>0</v>
      </c>
      <c r="J135" s="9">
        <f t="shared" si="45"/>
        <v>0</v>
      </c>
      <c r="K135" s="9">
        <f t="shared" si="46"/>
        <v>-10050</v>
      </c>
    </row>
    <row r="136" spans="1:11" x14ac:dyDescent="0.25">
      <c r="A136" s="6"/>
      <c r="B136" s="11"/>
      <c r="C136" s="11" t="s">
        <v>150</v>
      </c>
      <c r="D136" s="7" t="s">
        <v>162</v>
      </c>
      <c r="E136" s="8">
        <v>2190066</v>
      </c>
      <c r="F136" s="8">
        <v>22234900</v>
      </c>
      <c r="G136" s="8">
        <v>21112183.5</v>
      </c>
      <c r="H136" s="8">
        <v>6903502.3300000001</v>
      </c>
      <c r="I136" s="9">
        <f t="shared" si="42"/>
        <v>31.048047573859112</v>
      </c>
      <c r="J136" s="9">
        <f t="shared" si="45"/>
        <v>32.69913948029108</v>
      </c>
      <c r="K136" s="9">
        <f t="shared" si="46"/>
        <v>-14208681.17</v>
      </c>
    </row>
    <row r="137" spans="1:11" x14ac:dyDescent="0.25">
      <c r="A137" s="6"/>
      <c r="B137" s="11"/>
      <c r="C137" s="11" t="s">
        <v>161</v>
      </c>
      <c r="D137" s="7" t="s">
        <v>153</v>
      </c>
      <c r="E137" s="8">
        <v>2000</v>
      </c>
      <c r="F137" s="8">
        <v>2000</v>
      </c>
      <c r="G137" s="8">
        <v>2000</v>
      </c>
      <c r="H137" s="8">
        <v>0</v>
      </c>
      <c r="I137" s="9">
        <f t="shared" si="42"/>
        <v>0</v>
      </c>
      <c r="J137" s="9">
        <f t="shared" si="45"/>
        <v>0</v>
      </c>
      <c r="K137" s="9">
        <f t="shared" si="46"/>
        <v>-2000</v>
      </c>
    </row>
    <row r="138" spans="1:11" ht="45" x14ac:dyDescent="0.25">
      <c r="A138" s="24"/>
      <c r="B138" s="67"/>
      <c r="C138" s="11"/>
      <c r="D138" s="7" t="s">
        <v>154</v>
      </c>
      <c r="E138" s="8">
        <v>0</v>
      </c>
      <c r="F138" s="8">
        <v>28000</v>
      </c>
      <c r="G138" s="8">
        <v>28000</v>
      </c>
      <c r="H138" s="8">
        <v>0</v>
      </c>
      <c r="I138" s="9">
        <f t="shared" si="42"/>
        <v>0</v>
      </c>
      <c r="J138" s="9">
        <f t="shared" si="45"/>
        <v>0</v>
      </c>
      <c r="K138" s="9">
        <f t="shared" si="46"/>
        <v>-28000</v>
      </c>
    </row>
    <row r="139" spans="1:11" x14ac:dyDescent="0.25">
      <c r="C139" s="23" t="s">
        <v>104</v>
      </c>
      <c r="D139" s="21" t="s">
        <v>105</v>
      </c>
      <c r="E139" s="9">
        <f>SUM(E140:E149)</f>
        <v>8854131</v>
      </c>
      <c r="F139" s="9">
        <f>SUM(F141:F149)</f>
        <v>8945131</v>
      </c>
      <c r="G139" s="9">
        <f>SUM(G141:G149)</f>
        <v>2171244</v>
      </c>
      <c r="H139" s="9">
        <f>SUM(H141:H149)</f>
        <v>1801241.15</v>
      </c>
      <c r="I139" s="9">
        <f t="shared" si="42"/>
        <v>20.136554176791822</v>
      </c>
      <c r="J139" s="9">
        <f t="shared" si="36"/>
        <v>82.958946576248451</v>
      </c>
      <c r="K139" s="9">
        <f t="shared" si="11"/>
        <v>-370002.85000000009</v>
      </c>
    </row>
    <row r="140" spans="1:11" s="28" customFormat="1" ht="15.75" customHeight="1" x14ac:dyDescent="0.25">
      <c r="B140" s="27"/>
      <c r="C140" s="29"/>
      <c r="D140" s="85" t="s">
        <v>137</v>
      </c>
      <c r="E140" s="86"/>
      <c r="F140" s="86"/>
      <c r="G140" s="86"/>
      <c r="H140" s="86"/>
      <c r="I140" s="86"/>
      <c r="J140" s="86"/>
      <c r="K140" s="87"/>
    </row>
    <row r="141" spans="1:11" x14ac:dyDescent="0.25">
      <c r="A141" s="6"/>
      <c r="B141" s="11"/>
      <c r="C141" s="11"/>
      <c r="D141" s="7" t="s">
        <v>139</v>
      </c>
      <c r="E141" s="8">
        <v>5973038</v>
      </c>
      <c r="F141" s="8">
        <v>5973038</v>
      </c>
      <c r="G141" s="8">
        <v>1514199</v>
      </c>
      <c r="H141" s="8">
        <v>1354127.99</v>
      </c>
      <c r="I141" s="9">
        <f t="shared" si="42"/>
        <v>22.670674286686275</v>
      </c>
      <c r="J141" s="9">
        <f t="shared" si="36"/>
        <v>89.428667566152129</v>
      </c>
      <c r="K141" s="9">
        <f t="shared" si="11"/>
        <v>-160071.01</v>
      </c>
    </row>
    <row r="142" spans="1:11" ht="30" x14ac:dyDescent="0.25">
      <c r="A142" s="6"/>
      <c r="B142" s="11"/>
      <c r="C142" s="11"/>
      <c r="D142" s="7" t="s">
        <v>141</v>
      </c>
      <c r="E142" s="8">
        <v>570728</v>
      </c>
      <c r="F142" s="8">
        <v>600728</v>
      </c>
      <c r="G142" s="8">
        <v>167840</v>
      </c>
      <c r="H142" s="8">
        <v>88652</v>
      </c>
      <c r="I142" s="9">
        <f t="shared" si="42"/>
        <v>14.757427654445939</v>
      </c>
      <c r="J142" s="9">
        <f t="shared" si="36"/>
        <v>52.819351763584365</v>
      </c>
      <c r="K142" s="9">
        <f t="shared" si="11"/>
        <v>-79188</v>
      </c>
    </row>
    <row r="143" spans="1:11" x14ac:dyDescent="0.25">
      <c r="A143" s="6"/>
      <c r="B143" s="11"/>
      <c r="C143" s="11"/>
      <c r="D143" s="7" t="s">
        <v>143</v>
      </c>
      <c r="E143" s="8">
        <v>96095</v>
      </c>
      <c r="F143" s="8">
        <v>127095</v>
      </c>
      <c r="G143" s="8">
        <v>54835</v>
      </c>
      <c r="H143" s="8">
        <v>17813.16</v>
      </c>
      <c r="I143" s="9">
        <f t="shared" si="42"/>
        <v>14.0156261064558</v>
      </c>
      <c r="J143" s="9">
        <f t="shared" si="36"/>
        <v>32.48501869244096</v>
      </c>
      <c r="K143" s="9">
        <f t="shared" si="11"/>
        <v>-37021.839999999997</v>
      </c>
    </row>
    <row r="144" spans="1:11" x14ac:dyDescent="0.25">
      <c r="A144" s="6"/>
      <c r="B144" s="11"/>
      <c r="C144" s="11"/>
      <c r="D144" s="7" t="s">
        <v>145</v>
      </c>
      <c r="E144" s="8">
        <v>49200</v>
      </c>
      <c r="F144" s="8">
        <v>49200</v>
      </c>
      <c r="G144" s="8">
        <v>36900</v>
      </c>
      <c r="H144" s="8">
        <v>0</v>
      </c>
      <c r="I144" s="9">
        <f t="shared" si="42"/>
        <v>0</v>
      </c>
      <c r="J144" s="9">
        <f t="shared" si="36"/>
        <v>0</v>
      </c>
      <c r="K144" s="9">
        <f t="shared" si="11"/>
        <v>-36900</v>
      </c>
    </row>
    <row r="145" spans="1:11" x14ac:dyDescent="0.25">
      <c r="A145" s="6"/>
      <c r="B145" s="11"/>
      <c r="C145" s="11"/>
      <c r="D145" s="7" t="s">
        <v>147</v>
      </c>
      <c r="E145" s="8">
        <v>905780</v>
      </c>
      <c r="F145" s="8">
        <v>905780</v>
      </c>
      <c r="G145" s="8">
        <v>341910</v>
      </c>
      <c r="H145" s="8">
        <v>304718.21999999997</v>
      </c>
      <c r="I145" s="9">
        <f t="shared" si="42"/>
        <v>33.64152664002296</v>
      </c>
      <c r="J145" s="9">
        <f t="shared" si="36"/>
        <v>89.122347986312178</v>
      </c>
      <c r="K145" s="9">
        <f t="shared" si="11"/>
        <v>-37191.780000000028</v>
      </c>
    </row>
    <row r="146" spans="1:11" ht="30" x14ac:dyDescent="0.25">
      <c r="A146" s="6"/>
      <c r="B146" s="11"/>
      <c r="C146" s="11"/>
      <c r="D146" s="7" t="s">
        <v>149</v>
      </c>
      <c r="E146" s="8">
        <v>842640</v>
      </c>
      <c r="F146" s="8">
        <v>842640</v>
      </c>
      <c r="G146" s="8">
        <v>8160</v>
      </c>
      <c r="H146" s="8">
        <v>0</v>
      </c>
      <c r="I146" s="9">
        <f t="shared" si="42"/>
        <v>0</v>
      </c>
      <c r="J146" s="9">
        <f t="shared" si="36"/>
        <v>0</v>
      </c>
      <c r="K146" s="9">
        <f t="shared" si="11"/>
        <v>-8160</v>
      </c>
    </row>
    <row r="147" spans="1:11" ht="60" x14ac:dyDescent="0.25">
      <c r="A147" s="6"/>
      <c r="B147" s="11"/>
      <c r="C147" s="11"/>
      <c r="D147" s="7" t="s">
        <v>151</v>
      </c>
      <c r="E147" s="8">
        <v>1650</v>
      </c>
      <c r="F147" s="8">
        <v>1650</v>
      </c>
      <c r="G147" s="8">
        <v>1650</v>
      </c>
      <c r="H147" s="8">
        <v>0</v>
      </c>
      <c r="I147" s="9">
        <f t="shared" si="42"/>
        <v>0</v>
      </c>
      <c r="J147" s="9">
        <f t="shared" si="36"/>
        <v>0</v>
      </c>
      <c r="K147" s="9">
        <f t="shared" si="11"/>
        <v>-1650</v>
      </c>
    </row>
    <row r="148" spans="1:11" x14ac:dyDescent="0.25">
      <c r="A148" s="6"/>
      <c r="B148" s="11"/>
      <c r="C148" s="11"/>
      <c r="D148" s="7" t="s">
        <v>153</v>
      </c>
      <c r="E148" s="8">
        <v>15000</v>
      </c>
      <c r="F148" s="8">
        <v>15000</v>
      </c>
      <c r="G148" s="8">
        <v>15000</v>
      </c>
      <c r="H148" s="8">
        <v>3582.72</v>
      </c>
      <c r="I148" s="9">
        <f t="shared" si="42"/>
        <v>23.884799999999998</v>
      </c>
      <c r="J148" s="9">
        <f t="shared" si="36"/>
        <v>23.884799999999998</v>
      </c>
      <c r="K148" s="9">
        <f t="shared" si="11"/>
        <v>-11417.28</v>
      </c>
    </row>
    <row r="149" spans="1:11" ht="45" x14ac:dyDescent="0.25">
      <c r="A149" s="6"/>
      <c r="B149" s="11"/>
      <c r="C149" s="11"/>
      <c r="D149" s="7" t="s">
        <v>154</v>
      </c>
      <c r="E149" s="8">
        <v>400000</v>
      </c>
      <c r="F149" s="8">
        <v>430000</v>
      </c>
      <c r="G149" s="8">
        <v>30750</v>
      </c>
      <c r="H149" s="8">
        <v>32347.06</v>
      </c>
      <c r="I149" s="9">
        <f t="shared" si="42"/>
        <v>7.5225720930232569</v>
      </c>
      <c r="J149" s="9">
        <f t="shared" si="36"/>
        <v>105.19369105691057</v>
      </c>
      <c r="K149" s="9">
        <f t="shared" si="11"/>
        <v>1597.0600000000013</v>
      </c>
    </row>
    <row r="150" spans="1:11" x14ac:dyDescent="0.25">
      <c r="C150" s="23" t="s">
        <v>106</v>
      </c>
      <c r="D150" s="21" t="s">
        <v>107</v>
      </c>
      <c r="E150" s="9">
        <f>SUM(E151:E156)</f>
        <v>2088485</v>
      </c>
      <c r="F150" s="9">
        <f>SUM(F152:F156)</f>
        <v>2088485</v>
      </c>
      <c r="G150" s="9">
        <f>SUM(G152:G156)</f>
        <v>582813</v>
      </c>
      <c r="H150" s="9">
        <f>SUM(H152:H156)</f>
        <v>331246.34999999998</v>
      </c>
      <c r="I150" s="9">
        <f>IF(F150=0,0,H150/F150*100)</f>
        <v>15.860604696705986</v>
      </c>
      <c r="J150" s="9">
        <f t="shared" si="36"/>
        <v>56.835786092623188</v>
      </c>
      <c r="K150" s="9">
        <f>H150-G150</f>
        <v>-251566.65000000002</v>
      </c>
    </row>
    <row r="151" spans="1:11" s="28" customFormat="1" x14ac:dyDescent="0.25">
      <c r="B151" s="27"/>
      <c r="C151" s="29"/>
      <c r="D151" s="85" t="s">
        <v>137</v>
      </c>
      <c r="E151" s="86"/>
      <c r="F151" s="86"/>
      <c r="G151" s="86"/>
      <c r="H151" s="86"/>
      <c r="I151" s="86"/>
      <c r="J151" s="86"/>
      <c r="K151" s="87"/>
    </row>
    <row r="152" spans="1:11" x14ac:dyDescent="0.25">
      <c r="A152" s="6"/>
      <c r="B152" s="11"/>
      <c r="C152" s="11"/>
      <c r="D152" s="7" t="s">
        <v>139</v>
      </c>
      <c r="E152" s="8">
        <v>1635495</v>
      </c>
      <c r="F152" s="8">
        <v>1635495</v>
      </c>
      <c r="G152" s="8">
        <v>408888</v>
      </c>
      <c r="H152" s="8">
        <v>237202.35</v>
      </c>
      <c r="I152" s="9">
        <f t="shared" si="42"/>
        <v>14.503398053800225</v>
      </c>
      <c r="J152" s="9">
        <f t="shared" ref="J152:J156" si="47">IF(G152=0,0,H152/G152*100)</f>
        <v>58.01157040558784</v>
      </c>
      <c r="K152" s="9">
        <f t="shared" ref="K152:K156" si="48">H152-G152</f>
        <v>-171685.65</v>
      </c>
    </row>
    <row r="153" spans="1:11" ht="30" x14ac:dyDescent="0.25">
      <c r="A153" s="6"/>
      <c r="B153" s="11"/>
      <c r="C153" s="11"/>
      <c r="D153" s="7" t="s">
        <v>141</v>
      </c>
      <c r="E153" s="8">
        <v>86065</v>
      </c>
      <c r="F153" s="8">
        <v>86065</v>
      </c>
      <c r="G153" s="8">
        <v>21600</v>
      </c>
      <c r="H153" s="8">
        <v>672</v>
      </c>
      <c r="I153" s="9">
        <f t="shared" si="42"/>
        <v>0.78080520536803577</v>
      </c>
      <c r="J153" s="9">
        <f t="shared" si="47"/>
        <v>3.1111111111111112</v>
      </c>
      <c r="K153" s="9">
        <f t="shared" si="48"/>
        <v>-20928</v>
      </c>
    </row>
    <row r="154" spans="1:11" x14ac:dyDescent="0.25">
      <c r="A154" s="6"/>
      <c r="B154" s="11"/>
      <c r="C154" s="11"/>
      <c r="D154" s="7" t="s">
        <v>143</v>
      </c>
      <c r="E154" s="8">
        <v>190825</v>
      </c>
      <c r="F154" s="8">
        <v>190825</v>
      </c>
      <c r="G154" s="8">
        <v>47850</v>
      </c>
      <c r="H154" s="8">
        <v>40572</v>
      </c>
      <c r="I154" s="9">
        <f t="shared" si="42"/>
        <v>21.261365125114633</v>
      </c>
      <c r="J154" s="9">
        <f t="shared" si="47"/>
        <v>84.789968652037615</v>
      </c>
      <c r="K154" s="9">
        <f t="shared" si="48"/>
        <v>-7278</v>
      </c>
    </row>
    <row r="155" spans="1:11" x14ac:dyDescent="0.25">
      <c r="A155" s="6"/>
      <c r="B155" s="11"/>
      <c r="C155" s="11"/>
      <c r="D155" s="7" t="s">
        <v>145</v>
      </c>
      <c r="E155" s="8">
        <v>89700</v>
      </c>
      <c r="F155" s="8">
        <v>89700</v>
      </c>
      <c r="G155" s="8">
        <v>67275</v>
      </c>
      <c r="H155" s="8">
        <v>15600</v>
      </c>
      <c r="I155" s="9">
        <f t="shared" si="42"/>
        <v>17.391304347826086</v>
      </c>
      <c r="J155" s="9">
        <f t="shared" si="47"/>
        <v>23.188405797101449</v>
      </c>
      <c r="K155" s="9">
        <f t="shared" si="48"/>
        <v>-51675</v>
      </c>
    </row>
    <row r="156" spans="1:11" x14ac:dyDescent="0.25">
      <c r="A156" s="6"/>
      <c r="B156" s="11"/>
      <c r="C156" s="11"/>
      <c r="D156" s="7" t="s">
        <v>147</v>
      </c>
      <c r="E156" s="8">
        <v>86400</v>
      </c>
      <c r="F156" s="8">
        <v>86400</v>
      </c>
      <c r="G156" s="8">
        <v>37200</v>
      </c>
      <c r="H156" s="8">
        <v>37200</v>
      </c>
      <c r="I156" s="9">
        <f t="shared" si="42"/>
        <v>43.055555555555557</v>
      </c>
      <c r="J156" s="9">
        <f t="shared" si="47"/>
        <v>100</v>
      </c>
      <c r="K156" s="9">
        <f t="shared" si="48"/>
        <v>0</v>
      </c>
    </row>
    <row r="157" spans="1:11" x14ac:dyDescent="0.25">
      <c r="C157" s="23" t="s">
        <v>108</v>
      </c>
      <c r="D157" s="21" t="s">
        <v>109</v>
      </c>
      <c r="E157" s="9">
        <f>SUM(E158:E164)</f>
        <v>13610440</v>
      </c>
      <c r="F157" s="9">
        <f>SUM(F158:F164)</f>
        <v>13811440</v>
      </c>
      <c r="G157" s="9">
        <f>SUM(G158:G164)</f>
        <v>4400264</v>
      </c>
      <c r="H157" s="9">
        <f>SUM(H158:H164)</f>
        <v>3193482.89</v>
      </c>
      <c r="I157" s="9">
        <f t="shared" si="42"/>
        <v>23.122012549017338</v>
      </c>
      <c r="J157" s="9">
        <f t="shared" si="36"/>
        <v>72.574802102782925</v>
      </c>
      <c r="K157" s="9">
        <f t="shared" si="11"/>
        <v>-1206781.1099999999</v>
      </c>
    </row>
    <row r="158" spans="1:11" x14ac:dyDescent="0.25">
      <c r="B158" s="31"/>
      <c r="C158" s="23"/>
      <c r="D158" s="7" t="s">
        <v>139</v>
      </c>
      <c r="E158" s="74">
        <v>97600</v>
      </c>
      <c r="F158" s="74">
        <v>97600</v>
      </c>
      <c r="G158" s="74">
        <v>97600</v>
      </c>
      <c r="H158" s="74">
        <v>0</v>
      </c>
      <c r="I158" s="9">
        <f t="shared" si="42"/>
        <v>0</v>
      </c>
      <c r="J158" s="9">
        <f t="shared" ref="J158:J165" si="49">IF(G158=0,0,H158/G158*100)</f>
        <v>0</v>
      </c>
      <c r="K158" s="9">
        <f t="shared" ref="K158:K165" si="50">H158-G158</f>
        <v>-97600</v>
      </c>
    </row>
    <row r="159" spans="1:11" ht="30" x14ac:dyDescent="0.25">
      <c r="A159" s="6"/>
      <c r="B159" s="11"/>
      <c r="C159" s="11" t="s">
        <v>140</v>
      </c>
      <c r="D159" s="7" t="s">
        <v>141</v>
      </c>
      <c r="E159" s="8">
        <v>269360</v>
      </c>
      <c r="F159" s="8">
        <v>269360</v>
      </c>
      <c r="G159" s="8">
        <v>67500</v>
      </c>
      <c r="H159" s="8">
        <v>43529</v>
      </c>
      <c r="I159" s="9">
        <f t="shared" si="42"/>
        <v>16.16015741015741</v>
      </c>
      <c r="J159" s="9">
        <f t="shared" si="49"/>
        <v>64.487407407407403</v>
      </c>
      <c r="K159" s="9">
        <f t="shared" si="50"/>
        <v>-23971</v>
      </c>
    </row>
    <row r="160" spans="1:11" x14ac:dyDescent="0.25">
      <c r="A160" s="6"/>
      <c r="B160" s="11"/>
      <c r="C160" s="11" t="s">
        <v>142</v>
      </c>
      <c r="D160" s="7" t="s">
        <v>143</v>
      </c>
      <c r="E160" s="8">
        <v>232600</v>
      </c>
      <c r="F160" s="8">
        <v>233600</v>
      </c>
      <c r="G160" s="8">
        <v>59200</v>
      </c>
      <c r="H160" s="8">
        <v>6822.43</v>
      </c>
      <c r="I160" s="9">
        <f t="shared" si="42"/>
        <v>2.9205607876712327</v>
      </c>
      <c r="J160" s="9">
        <f t="shared" si="49"/>
        <v>11.524375000000001</v>
      </c>
      <c r="K160" s="9">
        <f t="shared" si="50"/>
        <v>-52377.57</v>
      </c>
    </row>
    <row r="161" spans="1:11" ht="45" x14ac:dyDescent="0.25">
      <c r="A161" s="6"/>
      <c r="B161" s="11"/>
      <c r="C161" s="11"/>
      <c r="D161" s="7" t="s">
        <v>154</v>
      </c>
      <c r="E161" s="8"/>
      <c r="F161" s="8"/>
      <c r="G161" s="8"/>
      <c r="H161" s="8"/>
      <c r="I161" s="9"/>
      <c r="J161" s="9"/>
      <c r="K161" s="9"/>
    </row>
    <row r="162" spans="1:11" x14ac:dyDescent="0.25">
      <c r="A162" s="6"/>
      <c r="B162" s="11"/>
      <c r="C162" s="11" t="s">
        <v>146</v>
      </c>
      <c r="D162" s="7" t="s">
        <v>147</v>
      </c>
      <c r="E162" s="8">
        <v>3440880</v>
      </c>
      <c r="F162" s="8">
        <v>3440880</v>
      </c>
      <c r="G162" s="8">
        <v>1016160</v>
      </c>
      <c r="H162" s="8">
        <v>465233.15</v>
      </c>
      <c r="I162" s="9">
        <f t="shared" si="42"/>
        <v>13.520760677501107</v>
      </c>
      <c r="J162" s="9">
        <f t="shared" si="49"/>
        <v>45.783454377263425</v>
      </c>
      <c r="K162" s="9">
        <f t="shared" si="50"/>
        <v>-550926.85</v>
      </c>
    </row>
    <row r="163" spans="1:11" ht="45" x14ac:dyDescent="0.25">
      <c r="A163" s="6"/>
      <c r="B163" s="11"/>
      <c r="C163" s="11" t="s">
        <v>164</v>
      </c>
      <c r="D163" s="7" t="s">
        <v>165</v>
      </c>
      <c r="E163" s="8">
        <v>9570000</v>
      </c>
      <c r="F163" s="8">
        <v>9770000</v>
      </c>
      <c r="G163" s="8">
        <v>3159804</v>
      </c>
      <c r="H163" s="8">
        <v>2677898.31</v>
      </c>
      <c r="I163" s="9">
        <f t="shared" si="42"/>
        <v>27.409399283520987</v>
      </c>
      <c r="J163" s="9">
        <f t="shared" si="49"/>
        <v>84.748873980791217</v>
      </c>
      <c r="K163" s="9">
        <f t="shared" si="50"/>
        <v>-481905.68999999994</v>
      </c>
    </row>
    <row r="164" spans="1:11" ht="45" x14ac:dyDescent="0.25">
      <c r="A164" s="6"/>
      <c r="B164" s="11"/>
      <c r="C164" s="11"/>
      <c r="D164" s="7" t="s">
        <v>166</v>
      </c>
      <c r="E164" s="8"/>
      <c r="F164" s="8"/>
      <c r="G164" s="8"/>
      <c r="H164" s="8"/>
      <c r="I164" s="9">
        <f t="shared" si="42"/>
        <v>0</v>
      </c>
      <c r="J164" s="9">
        <f t="shared" si="49"/>
        <v>0</v>
      </c>
      <c r="K164" s="9">
        <f t="shared" si="50"/>
        <v>0</v>
      </c>
    </row>
    <row r="165" spans="1:11" x14ac:dyDescent="0.25">
      <c r="C165" s="23" t="s">
        <v>110</v>
      </c>
      <c r="D165" s="21" t="s">
        <v>112</v>
      </c>
      <c r="E165" s="9">
        <f>SUM(E166:E170)</f>
        <v>11040000</v>
      </c>
      <c r="F165" s="9">
        <f>SUM(F166:F170)</f>
        <v>11040000</v>
      </c>
      <c r="G165" s="9">
        <f>SUM(G166:G170)</f>
        <v>2790500</v>
      </c>
      <c r="H165" s="9">
        <f>SUM(H166:H170)</f>
        <v>1928095.64</v>
      </c>
      <c r="I165" s="9">
        <f t="shared" si="42"/>
        <v>17.464634420289855</v>
      </c>
      <c r="J165" s="9">
        <f t="shared" si="49"/>
        <v>69.094987994982972</v>
      </c>
      <c r="K165" s="9">
        <f t="shared" si="50"/>
        <v>-862404.3600000001</v>
      </c>
    </row>
    <row r="166" spans="1:11" x14ac:dyDescent="0.25">
      <c r="A166" s="6"/>
      <c r="B166" s="11"/>
      <c r="C166" s="11" t="s">
        <v>111</v>
      </c>
      <c r="D166" s="7" t="s">
        <v>204</v>
      </c>
      <c r="E166" s="8">
        <v>1000000</v>
      </c>
      <c r="F166" s="8">
        <v>880000</v>
      </c>
      <c r="G166" s="8">
        <v>130500</v>
      </c>
      <c r="H166" s="8">
        <v>0</v>
      </c>
      <c r="I166" s="9">
        <f t="shared" si="42"/>
        <v>0</v>
      </c>
      <c r="J166" s="9">
        <f t="shared" si="36"/>
        <v>0</v>
      </c>
      <c r="K166" s="9">
        <f t="shared" si="11"/>
        <v>-130500</v>
      </c>
    </row>
    <row r="167" spans="1:11" ht="45" x14ac:dyDescent="0.25">
      <c r="A167" s="6"/>
      <c r="B167" s="11"/>
      <c r="C167" s="11"/>
      <c r="D167" s="7" t="s">
        <v>205</v>
      </c>
      <c r="E167" s="8">
        <v>0</v>
      </c>
      <c r="F167" s="8">
        <v>120000</v>
      </c>
      <c r="G167" s="8">
        <v>120000</v>
      </c>
      <c r="H167" s="8">
        <v>0</v>
      </c>
      <c r="I167" s="9">
        <f t="shared" si="42"/>
        <v>0</v>
      </c>
      <c r="J167" s="9">
        <f t="shared" si="36"/>
        <v>0</v>
      </c>
      <c r="K167" s="9">
        <f t="shared" si="11"/>
        <v>-120000</v>
      </c>
    </row>
    <row r="168" spans="1:11" x14ac:dyDescent="0.25">
      <c r="A168" s="6"/>
      <c r="B168" s="11"/>
      <c r="C168" s="11" t="s">
        <v>113</v>
      </c>
      <c r="D168" s="7" t="s">
        <v>153</v>
      </c>
      <c r="E168" s="8">
        <v>40000</v>
      </c>
      <c r="F168" s="8">
        <v>40000</v>
      </c>
      <c r="G168" s="8">
        <v>40000</v>
      </c>
      <c r="H168" s="8">
        <v>0</v>
      </c>
      <c r="I168" s="9">
        <f t="shared" si="42"/>
        <v>0</v>
      </c>
      <c r="J168" s="9">
        <f t="shared" si="36"/>
        <v>0</v>
      </c>
      <c r="K168" s="9">
        <f t="shared" si="11"/>
        <v>-40000</v>
      </c>
    </row>
    <row r="169" spans="1:11" ht="30" x14ac:dyDescent="0.25">
      <c r="A169" s="6"/>
      <c r="B169" s="11"/>
      <c r="C169" s="11" t="s">
        <v>114</v>
      </c>
      <c r="D169" s="7" t="s">
        <v>168</v>
      </c>
      <c r="E169" s="8">
        <v>10000000</v>
      </c>
      <c r="F169" s="8">
        <v>10000000</v>
      </c>
      <c r="G169" s="8">
        <v>2500000</v>
      </c>
      <c r="H169" s="8">
        <v>1928095.64</v>
      </c>
      <c r="I169" s="9">
        <f t="shared" si="42"/>
        <v>19.280956399999997</v>
      </c>
      <c r="J169" s="9">
        <f t="shared" si="36"/>
        <v>77.123825599999989</v>
      </c>
      <c r="K169" s="9">
        <f t="shared" si="11"/>
        <v>-571904.3600000001</v>
      </c>
    </row>
    <row r="170" spans="1:11" ht="45" x14ac:dyDescent="0.25">
      <c r="A170" s="24"/>
      <c r="B170" s="67"/>
      <c r="C170" s="11"/>
      <c r="D170" s="7" t="s">
        <v>166</v>
      </c>
      <c r="E170" s="8"/>
      <c r="F170" s="8"/>
      <c r="G170" s="8"/>
      <c r="H170" s="8"/>
      <c r="I170" s="9">
        <f t="shared" si="42"/>
        <v>0</v>
      </c>
      <c r="J170" s="9">
        <f t="shared" si="36"/>
        <v>0</v>
      </c>
      <c r="K170" s="9">
        <f t="shared" si="11"/>
        <v>0</v>
      </c>
    </row>
    <row r="171" spans="1:11" ht="45" x14ac:dyDescent="0.25">
      <c r="B171" s="31"/>
      <c r="C171" s="23"/>
      <c r="D171" s="60" t="s">
        <v>186</v>
      </c>
      <c r="E171" s="9">
        <f>E172</f>
        <v>5224009</v>
      </c>
      <c r="F171" s="9">
        <f>F172</f>
        <v>5224009</v>
      </c>
      <c r="G171" s="9">
        <f>G172</f>
        <v>435400</v>
      </c>
      <c r="H171" s="9">
        <f>H172</f>
        <v>0</v>
      </c>
      <c r="I171" s="9">
        <f t="shared" si="42"/>
        <v>0</v>
      </c>
      <c r="J171" s="9">
        <f t="shared" si="36"/>
        <v>0</v>
      </c>
      <c r="K171" s="9">
        <f t="shared" si="11"/>
        <v>-435400</v>
      </c>
    </row>
    <row r="172" spans="1:11" x14ac:dyDescent="0.25">
      <c r="A172" s="6"/>
      <c r="B172" s="11"/>
      <c r="C172" s="11"/>
      <c r="D172" s="7" t="s">
        <v>143</v>
      </c>
      <c r="E172" s="8">
        <v>5224009</v>
      </c>
      <c r="F172" s="8">
        <v>5224009</v>
      </c>
      <c r="G172" s="8">
        <v>435400</v>
      </c>
      <c r="H172" s="8">
        <v>0</v>
      </c>
      <c r="I172" s="9">
        <f t="shared" si="42"/>
        <v>0</v>
      </c>
      <c r="J172" s="9">
        <f t="shared" si="36"/>
        <v>0</v>
      </c>
      <c r="K172" s="9">
        <f t="shared" si="11"/>
        <v>-435400</v>
      </c>
    </row>
    <row r="173" spans="1:11" x14ac:dyDescent="0.25">
      <c r="C173" s="23" t="s">
        <v>115</v>
      </c>
      <c r="D173" s="21" t="s">
        <v>116</v>
      </c>
      <c r="E173" s="9">
        <f>SUM(E174:E178)</f>
        <v>6728318</v>
      </c>
      <c r="F173" s="9">
        <f>SUM(F174:F178)</f>
        <v>10578099</v>
      </c>
      <c r="G173" s="9">
        <f>SUM(G174:G178)</f>
        <v>5562520</v>
      </c>
      <c r="H173" s="9">
        <f>SUM(H174:H178)</f>
        <v>955418.63</v>
      </c>
      <c r="I173" s="9">
        <f>IF(F173=0,0,H173/F173*100)</f>
        <v>9.0320446991467929</v>
      </c>
      <c r="J173" s="9">
        <f>IF(G173=0,0,H173/G173*100)</f>
        <v>17.17600350200988</v>
      </c>
      <c r="K173" s="9">
        <f t="shared" si="11"/>
        <v>-4607101.37</v>
      </c>
    </row>
    <row r="174" spans="1:11" ht="30" x14ac:dyDescent="0.25">
      <c r="A174" s="6"/>
      <c r="B174" s="11"/>
      <c r="C174" s="11"/>
      <c r="D174" s="70" t="s">
        <v>169</v>
      </c>
      <c r="E174" s="8">
        <v>2317000</v>
      </c>
      <c r="F174" s="8">
        <v>2317000</v>
      </c>
      <c r="G174" s="8">
        <v>579250</v>
      </c>
      <c r="H174" s="8">
        <v>0</v>
      </c>
      <c r="I174" s="9">
        <f t="shared" si="42"/>
        <v>0</v>
      </c>
      <c r="J174" s="9">
        <f t="shared" si="36"/>
        <v>0</v>
      </c>
      <c r="K174" s="9">
        <f t="shared" ref="K174:K178" si="51">H174-G174</f>
        <v>-579250</v>
      </c>
    </row>
    <row r="175" spans="1:11" ht="30" x14ac:dyDescent="0.25">
      <c r="A175" s="6"/>
      <c r="B175" s="11"/>
      <c r="C175" s="11"/>
      <c r="D175" s="70" t="s">
        <v>206</v>
      </c>
      <c r="E175" s="8">
        <v>367909</v>
      </c>
      <c r="F175" s="8">
        <v>367909</v>
      </c>
      <c r="G175" s="8">
        <v>92100</v>
      </c>
      <c r="H175" s="8">
        <v>0</v>
      </c>
      <c r="I175" s="9">
        <f t="shared" si="42"/>
        <v>0</v>
      </c>
      <c r="J175" s="9">
        <f t="shared" si="36"/>
        <v>0</v>
      </c>
      <c r="K175" s="9">
        <f t="shared" si="11"/>
        <v>-92100</v>
      </c>
    </row>
    <row r="176" spans="1:11" ht="30" x14ac:dyDescent="0.25">
      <c r="A176" s="6"/>
      <c r="B176" s="11"/>
      <c r="C176" s="11"/>
      <c r="D176" s="70" t="s">
        <v>208</v>
      </c>
      <c r="E176" s="8">
        <v>377000</v>
      </c>
      <c r="F176" s="8">
        <v>377000</v>
      </c>
      <c r="G176" s="8">
        <v>94260</v>
      </c>
      <c r="H176" s="8">
        <v>62832</v>
      </c>
      <c r="I176" s="9"/>
      <c r="J176" s="9"/>
      <c r="K176" s="9"/>
    </row>
    <row r="177" spans="1:14" ht="45" x14ac:dyDescent="0.25">
      <c r="A177" s="6"/>
      <c r="B177" s="11"/>
      <c r="C177" s="11"/>
      <c r="D177" s="7" t="s">
        <v>207</v>
      </c>
      <c r="E177" s="8">
        <v>50000</v>
      </c>
      <c r="F177" s="8">
        <v>3899781</v>
      </c>
      <c r="G177" s="8">
        <v>3862381</v>
      </c>
      <c r="H177" s="8">
        <v>0</v>
      </c>
      <c r="I177" s="9">
        <f t="shared" si="42"/>
        <v>0</v>
      </c>
      <c r="J177" s="9">
        <f t="shared" si="36"/>
        <v>0</v>
      </c>
      <c r="K177" s="9">
        <f t="shared" si="11"/>
        <v>-3862381</v>
      </c>
    </row>
    <row r="178" spans="1:14" ht="30" x14ac:dyDescent="0.25">
      <c r="A178" s="6"/>
      <c r="B178" s="11"/>
      <c r="C178" s="11" t="s">
        <v>117</v>
      </c>
      <c r="D178" s="7" t="s">
        <v>118</v>
      </c>
      <c r="E178" s="8">
        <v>3616409</v>
      </c>
      <c r="F178" s="8">
        <v>3616409</v>
      </c>
      <c r="G178" s="8">
        <v>934529</v>
      </c>
      <c r="H178" s="8">
        <v>892586.63</v>
      </c>
      <c r="I178" s="9">
        <f t="shared" si="42"/>
        <v>24.681573074284461</v>
      </c>
      <c r="J178" s="9">
        <f t="shared" si="36"/>
        <v>95.511924188548463</v>
      </c>
      <c r="K178" s="9">
        <f t="shared" si="51"/>
        <v>-41942.369999999995</v>
      </c>
    </row>
    <row r="179" spans="1:14" s="28" customFormat="1" x14ac:dyDescent="0.25">
      <c r="B179" s="27"/>
      <c r="C179" s="29"/>
      <c r="D179" s="85" t="s">
        <v>137</v>
      </c>
      <c r="E179" s="86"/>
      <c r="F179" s="86"/>
      <c r="G179" s="86"/>
      <c r="H179" s="86"/>
      <c r="I179" s="86"/>
      <c r="J179" s="86"/>
      <c r="K179" s="87"/>
      <c r="N179" s="63"/>
    </row>
    <row r="180" spans="1:14" x14ac:dyDescent="0.25">
      <c r="A180" s="6"/>
      <c r="B180" s="11"/>
      <c r="C180" s="11"/>
      <c r="D180" s="7" t="s">
        <v>139</v>
      </c>
      <c r="E180" s="8">
        <v>2150854</v>
      </c>
      <c r="F180" s="8">
        <v>2150854</v>
      </c>
      <c r="G180" s="8">
        <v>537729</v>
      </c>
      <c r="H180" s="8">
        <v>472510.61</v>
      </c>
      <c r="I180" s="9">
        <f t="shared" si="42"/>
        <v>21.968511577261868</v>
      </c>
      <c r="J180" s="9">
        <f t="shared" ref="J180:J188" si="52">IF(G180=0,0,H180/G180*100)</f>
        <v>87.871513345941906</v>
      </c>
      <c r="K180" s="9">
        <f t="shared" ref="K180:K188" si="53">H180-G180</f>
        <v>-65218.390000000014</v>
      </c>
    </row>
    <row r="181" spans="1:14" ht="30" x14ac:dyDescent="0.25">
      <c r="A181" s="6"/>
      <c r="B181" s="11"/>
      <c r="C181" s="11"/>
      <c r="D181" s="7" t="s">
        <v>141</v>
      </c>
      <c r="E181" s="8">
        <v>1278805</v>
      </c>
      <c r="F181" s="8">
        <v>1278805</v>
      </c>
      <c r="G181" s="8">
        <v>319800</v>
      </c>
      <c r="H181" s="8">
        <v>109025</v>
      </c>
      <c r="I181" s="9">
        <f t="shared" ref="I181:I189" si="54">IF(F181=0,0,H181/F181*100)</f>
        <v>8.5255375135380298</v>
      </c>
      <c r="J181" s="9">
        <f>IF(G181=0,0,H181/G181*100)</f>
        <v>34.091619762351471</v>
      </c>
      <c r="K181" s="9">
        <f t="shared" si="53"/>
        <v>-210775</v>
      </c>
    </row>
    <row r="182" spans="1:14" x14ac:dyDescent="0.25">
      <c r="A182" s="6"/>
      <c r="B182" s="11"/>
      <c r="C182" s="11"/>
      <c r="D182" s="7" t="s">
        <v>147</v>
      </c>
      <c r="E182" s="8">
        <v>162000</v>
      </c>
      <c r="F182" s="8">
        <v>162000</v>
      </c>
      <c r="G182" s="8">
        <v>66000</v>
      </c>
      <c r="H182" s="8">
        <v>21215.02</v>
      </c>
      <c r="I182" s="9">
        <f t="shared" si="54"/>
        <v>13.095691358024691</v>
      </c>
      <c r="J182" s="9">
        <f t="shared" si="52"/>
        <v>32.143969696969698</v>
      </c>
      <c r="K182" s="9">
        <f t="shared" si="53"/>
        <v>-44784.979999999996</v>
      </c>
    </row>
    <row r="183" spans="1:14" x14ac:dyDescent="0.25">
      <c r="C183" s="23" t="s">
        <v>119</v>
      </c>
      <c r="D183" s="21" t="s">
        <v>121</v>
      </c>
      <c r="E183" s="9">
        <v>545000</v>
      </c>
      <c r="F183" s="9">
        <v>545000</v>
      </c>
      <c r="G183" s="9">
        <v>545000</v>
      </c>
      <c r="H183" s="9">
        <v>0</v>
      </c>
      <c r="I183" s="9">
        <f t="shared" si="54"/>
        <v>0</v>
      </c>
      <c r="J183" s="9">
        <f t="shared" si="52"/>
        <v>0</v>
      </c>
      <c r="K183" s="9">
        <f t="shared" si="53"/>
        <v>-545000</v>
      </c>
    </row>
    <row r="184" spans="1:14" x14ac:dyDescent="0.25">
      <c r="C184" s="23" t="s">
        <v>120</v>
      </c>
      <c r="D184" s="21" t="s">
        <v>122</v>
      </c>
      <c r="E184" s="9">
        <f>E186+E188</f>
        <v>15227157</v>
      </c>
      <c r="F184" s="9">
        <f>F186+F188</f>
        <v>35391657</v>
      </c>
      <c r="G184" s="9">
        <f>G186+G188</f>
        <v>24955523</v>
      </c>
      <c r="H184" s="9">
        <f>H186+H188</f>
        <v>16755523</v>
      </c>
      <c r="I184" s="9">
        <f t="shared" si="54"/>
        <v>47.343143611501432</v>
      </c>
      <c r="J184" s="9">
        <f t="shared" si="52"/>
        <v>67.141542174852432</v>
      </c>
      <c r="K184" s="9">
        <f t="shared" si="53"/>
        <v>-8200000</v>
      </c>
    </row>
    <row r="185" spans="1:14" x14ac:dyDescent="0.25">
      <c r="B185" s="31"/>
      <c r="C185" s="23"/>
      <c r="D185" s="21" t="s">
        <v>209</v>
      </c>
      <c r="E185" s="9">
        <v>54101500</v>
      </c>
      <c r="F185" s="9">
        <v>54101500</v>
      </c>
      <c r="G185" s="9">
        <v>13525500</v>
      </c>
      <c r="H185" s="9">
        <v>13525500</v>
      </c>
      <c r="I185" s="9">
        <f t="shared" si="54"/>
        <v>25.000231047198323</v>
      </c>
      <c r="J185" s="9">
        <f t="shared" si="52"/>
        <v>100</v>
      </c>
      <c r="K185" s="9">
        <f t="shared" si="53"/>
        <v>0</v>
      </c>
    </row>
    <row r="186" spans="1:14" x14ac:dyDescent="0.25">
      <c r="A186" s="6"/>
      <c r="B186" s="11"/>
      <c r="C186" s="11" t="s">
        <v>123</v>
      </c>
      <c r="D186" s="7" t="s">
        <v>93</v>
      </c>
      <c r="E186" s="8">
        <v>15227157</v>
      </c>
      <c r="F186" s="8">
        <v>17761657</v>
      </c>
      <c r="G186" s="8">
        <v>7325523</v>
      </c>
      <c r="H186" s="8">
        <v>7325523</v>
      </c>
      <c r="I186" s="9">
        <f t="shared" si="54"/>
        <v>41.243466192371578</v>
      </c>
      <c r="J186" s="9">
        <f t="shared" si="52"/>
        <v>100</v>
      </c>
      <c r="K186" s="9">
        <f t="shared" si="53"/>
        <v>0</v>
      </c>
    </row>
    <row r="187" spans="1:14" ht="120" x14ac:dyDescent="0.25">
      <c r="A187" s="6"/>
      <c r="B187" s="11"/>
      <c r="C187" s="11"/>
      <c r="D187" s="7" t="s">
        <v>192</v>
      </c>
      <c r="E187" s="8"/>
      <c r="F187" s="8"/>
      <c r="G187" s="8"/>
      <c r="H187" s="8"/>
      <c r="I187" s="9">
        <f t="shared" si="54"/>
        <v>0</v>
      </c>
      <c r="J187" s="9">
        <f t="shared" si="52"/>
        <v>0</v>
      </c>
      <c r="K187" s="9">
        <f t="shared" si="53"/>
        <v>0</v>
      </c>
    </row>
    <row r="188" spans="1:14" ht="60" x14ac:dyDescent="0.25">
      <c r="A188" s="6"/>
      <c r="B188" s="11"/>
      <c r="C188" s="11" t="s">
        <v>124</v>
      </c>
      <c r="D188" s="7" t="s">
        <v>126</v>
      </c>
      <c r="E188" s="8">
        <v>0</v>
      </c>
      <c r="F188" s="8">
        <v>17630000</v>
      </c>
      <c r="G188" s="8">
        <v>17630000</v>
      </c>
      <c r="H188" s="8">
        <v>9430000</v>
      </c>
      <c r="I188" s="9">
        <f t="shared" si="54"/>
        <v>53.488372093023251</v>
      </c>
      <c r="J188" s="9">
        <f t="shared" si="52"/>
        <v>53.488372093023251</v>
      </c>
      <c r="K188" s="9">
        <f t="shared" si="53"/>
        <v>-8200000</v>
      </c>
    </row>
    <row r="189" spans="1:14" ht="31.5" customHeight="1" x14ac:dyDescent="0.25">
      <c r="C189" s="23" t="s">
        <v>125</v>
      </c>
      <c r="D189" s="60" t="s">
        <v>128</v>
      </c>
      <c r="E189" s="9">
        <f>E88+E99+E121+E125+E139+E150+E157+E165+E173+E183+E184+E171+E187+E185</f>
        <v>296086856</v>
      </c>
      <c r="F189" s="9">
        <f>F88+F99+F121+F125+F139+F150+F157+F165+F173+F183+F184+F171+F187+F185</f>
        <v>381941613</v>
      </c>
      <c r="G189" s="9">
        <f>G88+G99+G121+G125+G139+G150+G157+G165+G173+G183+G184+G171+G187+G185</f>
        <v>163437633.5</v>
      </c>
      <c r="H189" s="9">
        <f>H88+H99+H121+H125+H139+H150+H157+H165+H173+H183+H184+H171+H187+H185</f>
        <v>80815044.840000004</v>
      </c>
      <c r="I189" s="9">
        <f t="shared" si="54"/>
        <v>21.159004960268625</v>
      </c>
      <c r="J189" s="9">
        <f t="shared" ref="J189" si="55">IF(G189=0,0,H189/G189*100)</f>
        <v>49.447023374821448</v>
      </c>
      <c r="K189" s="9">
        <f>H189-G189</f>
        <v>-82622588.659999996</v>
      </c>
    </row>
    <row r="190" spans="1:14" x14ac:dyDescent="0.25">
      <c r="C190" s="23"/>
    </row>
    <row r="191" spans="1:14" x14ac:dyDescent="0.25">
      <c r="C191" s="23" t="s">
        <v>127</v>
      </c>
    </row>
    <row r="192" spans="1:14" x14ac:dyDescent="0.25">
      <c r="D192" s="43" t="s">
        <v>191</v>
      </c>
      <c r="I192" s="97" t="s">
        <v>193</v>
      </c>
      <c r="J192" s="97"/>
      <c r="K192" s="97"/>
    </row>
    <row r="195" spans="7:7" x14ac:dyDescent="0.25">
      <c r="G195" s="62"/>
    </row>
  </sheetData>
  <mergeCells count="31">
    <mergeCell ref="I192:K192"/>
    <mergeCell ref="I1:K1"/>
    <mergeCell ref="K7:K8"/>
    <mergeCell ref="B2:K2"/>
    <mergeCell ref="B3:K3"/>
    <mergeCell ref="G5:H5"/>
    <mergeCell ref="G7:G8"/>
    <mergeCell ref="H7:H8"/>
    <mergeCell ref="I7:J7"/>
    <mergeCell ref="F7:F8"/>
    <mergeCell ref="B7:B8"/>
    <mergeCell ref="C7:C8"/>
    <mergeCell ref="D7:D8"/>
    <mergeCell ref="E7:E8"/>
    <mergeCell ref="D140:K140"/>
    <mergeCell ref="D151:K151"/>
    <mergeCell ref="D179:K179"/>
    <mergeCell ref="D85:K85"/>
    <mergeCell ref="D126:K126"/>
    <mergeCell ref="D122:K122"/>
    <mergeCell ref="D100:K100"/>
    <mergeCell ref="D89:K89"/>
    <mergeCell ref="H86:H87"/>
    <mergeCell ref="I86:J86"/>
    <mergeCell ref="K86:K87"/>
    <mergeCell ref="D6:K6"/>
    <mergeCell ref="B70:D70"/>
    <mergeCell ref="D86:D87"/>
    <mergeCell ref="E86:E87"/>
    <mergeCell ref="F86:F87"/>
    <mergeCell ref="G86:G87"/>
  </mergeCells>
  <conditionalFormatting sqref="C88 B9:B13 B123:B124 B152:B156 B166:B170 B180:B182 B186:B188 B17:B46 B174:B178 B48:B68 B71:B87">
    <cfRule type="expression" dxfId="189" priority="664" stopIfTrue="1">
      <formula>A9=1</formula>
    </cfRule>
  </conditionalFormatting>
  <conditionalFormatting sqref="C9:C13 C123:C124 C152:C156 C166:C170 C180:C182 C186:C188 C17:C46 C174:C178 C48:C68">
    <cfRule type="expression" dxfId="188" priority="665" stopIfTrue="1">
      <formula>A9=1</formula>
    </cfRule>
  </conditionalFormatting>
  <conditionalFormatting sqref="D9:D14 D123:D124 D153:D156 D166:D170 D181:D182 D186:D188 D16:D46 D174:D178 D48:D68 D71:D83">
    <cfRule type="expression" dxfId="187" priority="666" stopIfTrue="1">
      <formula>A9=1</formula>
    </cfRule>
  </conditionalFormatting>
  <conditionalFormatting sqref="E11:F14 E9:E10 E29:F29 E38:F38 E123:F124 E152:F156 E166:F170 E180:F182 E186:F188 E16:F26 E44:F45 E48:F49 E51:F57 E61:F61 E58:H60 E67:F68 F9:H9 E42:H43 E50:H50 E46:H46 E174:F178 E66:H66">
    <cfRule type="expression" dxfId="186" priority="667" stopIfTrue="1">
      <formula>A9=1</formula>
    </cfRule>
  </conditionalFormatting>
  <conditionalFormatting sqref="G10:G14 G29 G38 G123:G124 G152:G156 G166:G170 G180:G182 G186:G188 G16:G26 G44:G45 G48:G49 G61 G67:G68 G51:G57 G174:G178">
    <cfRule type="expression" dxfId="185" priority="669" stopIfTrue="1">
      <formula>A10=1</formula>
    </cfRule>
  </conditionalFormatting>
  <conditionalFormatting sqref="H10:H14 D88:F88 D121:F121 D125 D139:F139 D150:F150 D157:F157 D173:F173 D184:F185 E183:F183 E189:F189 D165:F165 H29 H38 D99:F99 H123:H124 H152:H156 H166:H170 H180:H182 H186:H188 H16:H26 H44:H45 H48:H49 H61 H67:H68 H51:H57 E158:F158 E84:H84 H174:H178">
    <cfRule type="expression" dxfId="184" priority="670" stopIfTrue="1">
      <formula>XFA10=1</formula>
    </cfRule>
  </conditionalFormatting>
  <conditionalFormatting sqref="K150 K123:K124 K152:K157 K166:K170 K180:K183 K186:K189 K174:K178 K9:K68 K70:K83">
    <cfRule type="expression" dxfId="183" priority="671" stopIfTrue="1">
      <formula>A9=1</formula>
    </cfRule>
  </conditionalFormatting>
  <conditionalFormatting sqref="J150 J157 J189 J84:K84 J183 I123:J124 I152:J156 I166:J170 I180:J182 I186:J188 I158:K158 I174:J178 I9:J68 J70:J83 I71:I84">
    <cfRule type="expression" dxfId="182" priority="672" stopIfTrue="1">
      <formula>XFD9=1</formula>
    </cfRule>
  </conditionalFormatting>
  <conditionalFormatting sqref="G88:H88 H99 G121:H121 G139:H139 G150:H150 G173:H173 G183:H185 G189:H189 G165:H165 G157:H158">
    <cfRule type="expression" dxfId="181" priority="644" stopIfTrue="1">
      <formula>XFC88=1</formula>
    </cfRule>
  </conditionalFormatting>
  <conditionalFormatting sqref="K88">
    <cfRule type="expression" dxfId="180" priority="636" stopIfTrue="1">
      <formula>A88=1</formula>
    </cfRule>
  </conditionalFormatting>
  <conditionalFormatting sqref="J88">
    <cfRule type="expression" dxfId="179" priority="637" stopIfTrue="1">
      <formula>A88=1</formula>
    </cfRule>
  </conditionalFormatting>
  <conditionalFormatting sqref="K99">
    <cfRule type="expression" dxfId="178" priority="631" stopIfTrue="1">
      <formula>A99=1</formula>
    </cfRule>
  </conditionalFormatting>
  <conditionalFormatting sqref="J99">
    <cfRule type="expression" dxfId="177" priority="632" stopIfTrue="1">
      <formula>A99=1</formula>
    </cfRule>
  </conditionalFormatting>
  <conditionalFormatting sqref="K121">
    <cfRule type="expression" dxfId="176" priority="628" stopIfTrue="1">
      <formula>A121=1</formula>
    </cfRule>
  </conditionalFormatting>
  <conditionalFormatting sqref="J121">
    <cfRule type="expression" dxfId="175" priority="629" stopIfTrue="1">
      <formula>A121=1</formula>
    </cfRule>
  </conditionalFormatting>
  <conditionalFormatting sqref="K125">
    <cfRule type="expression" dxfId="174" priority="625" stopIfTrue="1">
      <formula>A125=1</formula>
    </cfRule>
  </conditionalFormatting>
  <conditionalFormatting sqref="J125">
    <cfRule type="expression" dxfId="173" priority="626" stopIfTrue="1">
      <formula>A125=1</formula>
    </cfRule>
  </conditionalFormatting>
  <conditionalFormatting sqref="K139">
    <cfRule type="expression" dxfId="172" priority="622" stopIfTrue="1">
      <formula>A139=1</formula>
    </cfRule>
  </conditionalFormatting>
  <conditionalFormatting sqref="J139">
    <cfRule type="expression" dxfId="171" priority="623" stopIfTrue="1">
      <formula>A139=1</formula>
    </cfRule>
  </conditionalFormatting>
  <conditionalFormatting sqref="K173">
    <cfRule type="expression" dxfId="170" priority="610" stopIfTrue="1">
      <formula>A173=1</formula>
    </cfRule>
  </conditionalFormatting>
  <conditionalFormatting sqref="J173">
    <cfRule type="expression" dxfId="169" priority="611" stopIfTrue="1">
      <formula>A173=1</formula>
    </cfRule>
  </conditionalFormatting>
  <conditionalFormatting sqref="K184:K185">
    <cfRule type="expression" dxfId="168" priority="607" stopIfTrue="1">
      <formula>A184=1</formula>
    </cfRule>
  </conditionalFormatting>
  <conditionalFormatting sqref="J184:J185">
    <cfRule type="expression" dxfId="167" priority="608" stopIfTrue="1">
      <formula>A184=1</formula>
    </cfRule>
  </conditionalFormatting>
  <conditionalFormatting sqref="D189">
    <cfRule type="expression" dxfId="166" priority="605" stopIfTrue="1">
      <formula>XFA189=1</formula>
    </cfRule>
  </conditionalFormatting>
  <conditionalFormatting sqref="D85">
    <cfRule type="expression" dxfId="165" priority="604" stopIfTrue="1">
      <formula>A85=1</formula>
    </cfRule>
  </conditionalFormatting>
  <conditionalFormatting sqref="D84">
    <cfRule type="expression" dxfId="164" priority="597" stopIfTrue="1">
      <formula>XFA84=1</formula>
    </cfRule>
  </conditionalFormatting>
  <conditionalFormatting sqref="C99 C121 C125 C157:C158 C150 C139 C183:C185 C165 C173 C189:C191 E78:H82">
    <cfRule type="expression" dxfId="163" priority="683" stopIfTrue="1">
      <formula>#REF!=1</formula>
    </cfRule>
  </conditionalFormatting>
  <conditionalFormatting sqref="D122">
    <cfRule type="expression" dxfId="162" priority="588" stopIfTrue="1">
      <formula>B122=1</formula>
    </cfRule>
  </conditionalFormatting>
  <conditionalFormatting sqref="C122">
    <cfRule type="expression" dxfId="161" priority="589" stopIfTrue="1">
      <formula>#REF!=1</formula>
    </cfRule>
  </conditionalFormatting>
  <conditionalFormatting sqref="K165">
    <cfRule type="expression" dxfId="160" priority="570" stopIfTrue="1">
      <formula>A165=1</formula>
    </cfRule>
  </conditionalFormatting>
  <conditionalFormatting sqref="J165">
    <cfRule type="expression" dxfId="159" priority="571" stopIfTrue="1">
      <formula>#REF!=1</formula>
    </cfRule>
  </conditionalFormatting>
  <conditionalFormatting sqref="C179">
    <cfRule type="expression" dxfId="158" priority="569" stopIfTrue="1">
      <formula>#REF!=1</formula>
    </cfRule>
  </conditionalFormatting>
  <conditionalFormatting sqref="D179">
    <cfRule type="expression" dxfId="157" priority="568" stopIfTrue="1">
      <formula>B179=1</formula>
    </cfRule>
  </conditionalFormatting>
  <conditionalFormatting sqref="C151">
    <cfRule type="expression" dxfId="156" priority="567" stopIfTrue="1">
      <formula>#REF!=1</formula>
    </cfRule>
  </conditionalFormatting>
  <conditionalFormatting sqref="D151">
    <cfRule type="expression" dxfId="155" priority="566" stopIfTrue="1">
      <formula>B151=1</formula>
    </cfRule>
  </conditionalFormatting>
  <conditionalFormatting sqref="C140">
    <cfRule type="expression" dxfId="154" priority="565" stopIfTrue="1">
      <formula>#REF!=1</formula>
    </cfRule>
  </conditionalFormatting>
  <conditionalFormatting sqref="D140">
    <cfRule type="expression" dxfId="153" priority="564" stopIfTrue="1">
      <formula>B140=1</formula>
    </cfRule>
  </conditionalFormatting>
  <conditionalFormatting sqref="C126">
    <cfRule type="expression" dxfId="152" priority="563" stopIfTrue="1">
      <formula>#REF!=1</formula>
    </cfRule>
  </conditionalFormatting>
  <conditionalFormatting sqref="D126">
    <cfRule type="expression" dxfId="151" priority="562" stopIfTrue="1">
      <formula>B126=1</formula>
    </cfRule>
  </conditionalFormatting>
  <conditionalFormatting sqref="C100">
    <cfRule type="expression" dxfId="150" priority="561" stopIfTrue="1">
      <formula>#REF!=1</formula>
    </cfRule>
  </conditionalFormatting>
  <conditionalFormatting sqref="D100">
    <cfRule type="expression" dxfId="149" priority="560" stopIfTrue="1">
      <formula>B100=1</formula>
    </cfRule>
  </conditionalFormatting>
  <conditionalFormatting sqref="C89">
    <cfRule type="expression" dxfId="148" priority="559" stopIfTrue="1">
      <formula>#REF!=1</formula>
    </cfRule>
  </conditionalFormatting>
  <conditionalFormatting sqref="D89">
    <cfRule type="expression" dxfId="147" priority="558" stopIfTrue="1">
      <formula>B89=1</formula>
    </cfRule>
  </conditionalFormatting>
  <conditionalFormatting sqref="D183">
    <cfRule type="expression" dxfId="146" priority="556" stopIfTrue="1">
      <formula>XFA183=1</formula>
    </cfRule>
  </conditionalFormatting>
  <conditionalFormatting sqref="E73:F74 E83:H83">
    <cfRule type="expression" dxfId="145" priority="769" stopIfTrue="1">
      <formula>#REF!=1</formula>
    </cfRule>
  </conditionalFormatting>
  <conditionalFormatting sqref="G73:G74">
    <cfRule type="expression" dxfId="144" priority="770" stopIfTrue="1">
      <formula>#REF!=1</formula>
    </cfRule>
  </conditionalFormatting>
  <conditionalFormatting sqref="H73:H74">
    <cfRule type="expression" dxfId="143" priority="771" stopIfTrue="1">
      <formula>#REF!=1</formula>
    </cfRule>
  </conditionalFormatting>
  <conditionalFormatting sqref="F10">
    <cfRule type="expression" dxfId="142" priority="553" stopIfTrue="1">
      <formula>XFD10=1</formula>
    </cfRule>
  </conditionalFormatting>
  <conditionalFormatting sqref="I88">
    <cfRule type="expression" dxfId="141" priority="545" stopIfTrue="1">
      <formula>XFD88=1</formula>
    </cfRule>
  </conditionalFormatting>
  <conditionalFormatting sqref="I99">
    <cfRule type="expression" dxfId="140" priority="544" stopIfTrue="1">
      <formula>XFD99=1</formula>
    </cfRule>
  </conditionalFormatting>
  <conditionalFormatting sqref="I121">
    <cfRule type="expression" dxfId="139" priority="543" stopIfTrue="1">
      <formula>XFD121=1</formula>
    </cfRule>
  </conditionalFormatting>
  <conditionalFormatting sqref="I125">
    <cfRule type="expression" dxfId="138" priority="542" stopIfTrue="1">
      <formula>XFD125=1</formula>
    </cfRule>
  </conditionalFormatting>
  <conditionalFormatting sqref="I139">
    <cfRule type="expression" dxfId="137" priority="541" stopIfTrue="1">
      <formula>XFD139=1</formula>
    </cfRule>
  </conditionalFormatting>
  <conditionalFormatting sqref="I150">
    <cfRule type="expression" dxfId="136" priority="540" stopIfTrue="1">
      <formula>XFD150=1</formula>
    </cfRule>
  </conditionalFormatting>
  <conditionalFormatting sqref="I157">
    <cfRule type="expression" dxfId="135" priority="539" stopIfTrue="1">
      <formula>XFD157=1</formula>
    </cfRule>
  </conditionalFormatting>
  <conditionalFormatting sqref="I165 I173">
    <cfRule type="expression" dxfId="134" priority="538" stopIfTrue="1">
      <formula>XFD165=1</formula>
    </cfRule>
  </conditionalFormatting>
  <conditionalFormatting sqref="I183:I185 I189">
    <cfRule type="expression" dxfId="133" priority="537" stopIfTrue="1">
      <formula>XFD183=1</formula>
    </cfRule>
  </conditionalFormatting>
  <conditionalFormatting sqref="F125">
    <cfRule type="expression" dxfId="132" priority="386" stopIfTrue="1">
      <formula>XFA125=1</formula>
    </cfRule>
  </conditionalFormatting>
  <conditionalFormatting sqref="H125">
    <cfRule type="expression" dxfId="131" priority="388" stopIfTrue="1">
      <formula>XFC125=1</formula>
    </cfRule>
  </conditionalFormatting>
  <conditionalFormatting sqref="E75:H77">
    <cfRule type="expression" dxfId="130" priority="404" stopIfTrue="1">
      <formula>XEZ75=1</formula>
    </cfRule>
  </conditionalFormatting>
  <conditionalFormatting sqref="E27:E28">
    <cfRule type="expression" dxfId="129" priority="445" stopIfTrue="1">
      <formula>A27=1</formula>
    </cfRule>
  </conditionalFormatting>
  <conditionalFormatting sqref="F27:F28">
    <cfRule type="expression" dxfId="128" priority="446" stopIfTrue="1">
      <formula>A27=1</formula>
    </cfRule>
  </conditionalFormatting>
  <conditionalFormatting sqref="G27:G28">
    <cfRule type="expression" dxfId="127" priority="447" stopIfTrue="1">
      <formula>A27=1</formula>
    </cfRule>
  </conditionalFormatting>
  <conditionalFormatting sqref="H27:H28">
    <cfRule type="expression" dxfId="126" priority="448" stopIfTrue="1">
      <formula>A27=1</formula>
    </cfRule>
  </conditionalFormatting>
  <conditionalFormatting sqref="E30:E37">
    <cfRule type="expression" dxfId="125" priority="441" stopIfTrue="1">
      <formula>A30=1</formula>
    </cfRule>
  </conditionalFormatting>
  <conditionalFormatting sqref="F30:F37">
    <cfRule type="expression" dxfId="124" priority="442" stopIfTrue="1">
      <formula>A30=1</formula>
    </cfRule>
  </conditionalFormatting>
  <conditionalFormatting sqref="G30:G37">
    <cfRule type="expression" dxfId="123" priority="443" stopIfTrue="1">
      <formula>A30=1</formula>
    </cfRule>
  </conditionalFormatting>
  <conditionalFormatting sqref="H30:H37">
    <cfRule type="expression" dxfId="122" priority="444" stopIfTrue="1">
      <formula>A30=1</formula>
    </cfRule>
  </conditionalFormatting>
  <conditionalFormatting sqref="E39:E41">
    <cfRule type="expression" dxfId="121" priority="437" stopIfTrue="1">
      <formula>A39=1</formula>
    </cfRule>
  </conditionalFormatting>
  <conditionalFormatting sqref="F39:F41">
    <cfRule type="expression" dxfId="120" priority="438" stopIfTrue="1">
      <formula>A39=1</formula>
    </cfRule>
  </conditionalFormatting>
  <conditionalFormatting sqref="G39:G41">
    <cfRule type="expression" dxfId="119" priority="439" stopIfTrue="1">
      <formula>A39=1</formula>
    </cfRule>
  </conditionalFormatting>
  <conditionalFormatting sqref="H39:H41">
    <cfRule type="expression" dxfId="118" priority="440" stopIfTrue="1">
      <formula>A39=1</formula>
    </cfRule>
  </conditionalFormatting>
  <conditionalFormatting sqref="E62:E65">
    <cfRule type="expression" dxfId="117" priority="427" stopIfTrue="1">
      <formula>A62=1</formula>
    </cfRule>
  </conditionalFormatting>
  <conditionalFormatting sqref="F62:F65">
    <cfRule type="expression" dxfId="116" priority="428" stopIfTrue="1">
      <formula>A62=1</formula>
    </cfRule>
  </conditionalFormatting>
  <conditionalFormatting sqref="G62:G65">
    <cfRule type="expression" dxfId="115" priority="429" stopIfTrue="1">
      <formula>A62=1</formula>
    </cfRule>
  </conditionalFormatting>
  <conditionalFormatting sqref="H62:H65">
    <cfRule type="expression" dxfId="114" priority="430" stopIfTrue="1">
      <formula>A62=1</formula>
    </cfRule>
  </conditionalFormatting>
  <conditionalFormatting sqref="E70:H70">
    <cfRule type="expression" dxfId="113" priority="422" stopIfTrue="1">
      <formula>A70=1</formula>
    </cfRule>
  </conditionalFormatting>
  <conditionalFormatting sqref="E71:H72">
    <cfRule type="expression" dxfId="112" priority="405" stopIfTrue="1">
      <formula>XEZ71=1</formula>
    </cfRule>
  </conditionalFormatting>
  <conditionalFormatting sqref="B70">
    <cfRule type="expression" dxfId="111" priority="417" stopIfTrue="1">
      <formula>A70=1</formula>
    </cfRule>
  </conditionalFormatting>
  <conditionalFormatting sqref="I69:I70">
    <cfRule type="expression" dxfId="110" priority="413" stopIfTrue="1">
      <formula>XFD69=1</formula>
    </cfRule>
  </conditionalFormatting>
  <conditionalFormatting sqref="F69">
    <cfRule type="expression" dxfId="109" priority="412" stopIfTrue="1">
      <formula>B69=1</formula>
    </cfRule>
  </conditionalFormatting>
  <conditionalFormatting sqref="G69">
    <cfRule type="expression" dxfId="108" priority="411" stopIfTrue="1">
      <formula>C69=1</formula>
    </cfRule>
  </conditionalFormatting>
  <conditionalFormatting sqref="C71:C72">
    <cfRule type="expression" dxfId="107" priority="407" stopIfTrue="1">
      <formula>B71=1</formula>
    </cfRule>
  </conditionalFormatting>
  <conditionalFormatting sqref="D6">
    <cfRule type="expression" dxfId="106" priority="403" stopIfTrue="1">
      <formula>A6=1</formula>
    </cfRule>
  </conditionalFormatting>
  <conditionalFormatting sqref="K69">
    <cfRule type="expression" dxfId="105" priority="397" stopIfTrue="1">
      <formula>B69=1</formula>
    </cfRule>
  </conditionalFormatting>
  <conditionalFormatting sqref="J69">
    <cfRule type="expression" dxfId="104" priority="396" stopIfTrue="1">
      <formula>F69=1</formula>
    </cfRule>
  </conditionalFormatting>
  <conditionalFormatting sqref="H69">
    <cfRule type="expression" dxfId="103" priority="393" stopIfTrue="1">
      <formula>D69=1</formula>
    </cfRule>
  </conditionalFormatting>
  <conditionalFormatting sqref="E69">
    <cfRule type="expression" dxfId="102" priority="391" stopIfTrue="1">
      <formula>XEZ69=1</formula>
    </cfRule>
  </conditionalFormatting>
  <conditionalFormatting sqref="B69:D69">
    <cfRule type="expression" dxfId="101" priority="390" stopIfTrue="1">
      <formula>XEW69=1</formula>
    </cfRule>
  </conditionalFormatting>
  <conditionalFormatting sqref="E125">
    <cfRule type="expression" dxfId="100" priority="387" stopIfTrue="1">
      <formula>XEZ125=1</formula>
    </cfRule>
  </conditionalFormatting>
  <conditionalFormatting sqref="G125">
    <cfRule type="expression" dxfId="99" priority="385" stopIfTrue="1">
      <formula>XFB125=1</formula>
    </cfRule>
  </conditionalFormatting>
  <conditionalFormatting sqref="N179">
    <cfRule type="expression" dxfId="98" priority="224" stopIfTrue="1">
      <formula>D179=1</formula>
    </cfRule>
  </conditionalFormatting>
  <conditionalFormatting sqref="D116:F116">
    <cfRule type="expression" dxfId="97" priority="182" stopIfTrue="1">
      <formula>XFA116=1</formula>
    </cfRule>
  </conditionalFormatting>
  <conditionalFormatting sqref="G116:H116">
    <cfRule type="expression" dxfId="96" priority="181" stopIfTrue="1">
      <formula>XFC116=1</formula>
    </cfRule>
  </conditionalFormatting>
  <conditionalFormatting sqref="K116">
    <cfRule type="expression" dxfId="95" priority="179" stopIfTrue="1">
      <formula>A116=1</formula>
    </cfRule>
  </conditionalFormatting>
  <conditionalFormatting sqref="J116">
    <cfRule type="expression" dxfId="94" priority="180" stopIfTrue="1">
      <formula>A116=1</formula>
    </cfRule>
  </conditionalFormatting>
  <conditionalFormatting sqref="C116">
    <cfRule type="expression" dxfId="93" priority="183" stopIfTrue="1">
      <formula>#REF!=1</formula>
    </cfRule>
  </conditionalFormatting>
  <conditionalFormatting sqref="I116">
    <cfRule type="expression" dxfId="92" priority="178" stopIfTrue="1">
      <formula>XFD116=1</formula>
    </cfRule>
  </conditionalFormatting>
  <conditionalFormatting sqref="D171:F171">
    <cfRule type="expression" dxfId="91" priority="176" stopIfTrue="1">
      <formula>XFA171=1</formula>
    </cfRule>
  </conditionalFormatting>
  <conditionalFormatting sqref="G171:H171">
    <cfRule type="expression" dxfId="90" priority="175" stopIfTrue="1">
      <formula>XFC171=1</formula>
    </cfRule>
  </conditionalFormatting>
  <conditionalFormatting sqref="C171">
    <cfRule type="expression" dxfId="89" priority="177" stopIfTrue="1">
      <formula>#REF!=1</formula>
    </cfRule>
  </conditionalFormatting>
  <conditionalFormatting sqref="K171">
    <cfRule type="expression" dxfId="88" priority="173" stopIfTrue="1">
      <formula>A171=1</formula>
    </cfRule>
  </conditionalFormatting>
  <conditionalFormatting sqref="J171">
    <cfRule type="expression" dxfId="87" priority="174" stopIfTrue="1">
      <formula>#REF!=1</formula>
    </cfRule>
  </conditionalFormatting>
  <conditionalFormatting sqref="I171">
    <cfRule type="expression" dxfId="86" priority="172" stopIfTrue="1">
      <formula>XFD171=1</formula>
    </cfRule>
  </conditionalFormatting>
  <conditionalFormatting sqref="B90:B98">
    <cfRule type="expression" dxfId="85" priority="148" stopIfTrue="1">
      <formula>A90=1</formula>
    </cfRule>
  </conditionalFormatting>
  <conditionalFormatting sqref="C90:C98">
    <cfRule type="expression" dxfId="84" priority="149" stopIfTrue="1">
      <formula>A90=1</formula>
    </cfRule>
  </conditionalFormatting>
  <conditionalFormatting sqref="D90:D98">
    <cfRule type="expression" dxfId="83" priority="150" stopIfTrue="1">
      <formula>A90=1</formula>
    </cfRule>
  </conditionalFormatting>
  <conditionalFormatting sqref="E90:F98">
    <cfRule type="expression" dxfId="82" priority="151" stopIfTrue="1">
      <formula>A90=1</formula>
    </cfRule>
  </conditionalFormatting>
  <conditionalFormatting sqref="G90:G98">
    <cfRule type="expression" dxfId="81" priority="152" stopIfTrue="1">
      <formula>A90=1</formula>
    </cfRule>
  </conditionalFormatting>
  <conditionalFormatting sqref="H90:H98">
    <cfRule type="expression" dxfId="80" priority="153" stopIfTrue="1">
      <formula>A90=1</formula>
    </cfRule>
  </conditionalFormatting>
  <conditionalFormatting sqref="K90:K98">
    <cfRule type="expression" dxfId="79" priority="154" stopIfTrue="1">
      <formula>A90=1</formula>
    </cfRule>
  </conditionalFormatting>
  <conditionalFormatting sqref="J90:J98">
    <cfRule type="expression" dxfId="78" priority="155" stopIfTrue="1">
      <formula>A90=1</formula>
    </cfRule>
  </conditionalFormatting>
  <conditionalFormatting sqref="I90:I98">
    <cfRule type="expression" dxfId="77" priority="147" stopIfTrue="1">
      <formula>XFD90=1</formula>
    </cfRule>
  </conditionalFormatting>
  <conditionalFormatting sqref="B101:B115">
    <cfRule type="expression" dxfId="76" priority="139" stopIfTrue="1">
      <formula>A101=1</formula>
    </cfRule>
  </conditionalFormatting>
  <conditionalFormatting sqref="C101:C115">
    <cfRule type="expression" dxfId="75" priority="140" stopIfTrue="1">
      <formula>A101=1</formula>
    </cfRule>
  </conditionalFormatting>
  <conditionalFormatting sqref="D101:D115">
    <cfRule type="expression" dxfId="74" priority="141" stopIfTrue="1">
      <formula>A101=1</formula>
    </cfRule>
  </conditionalFormatting>
  <conditionalFormatting sqref="E101:F115">
    <cfRule type="expression" dxfId="73" priority="142" stopIfTrue="1">
      <formula>A101=1</formula>
    </cfRule>
  </conditionalFormatting>
  <conditionalFormatting sqref="G101:G115">
    <cfRule type="expression" dxfId="72" priority="143" stopIfTrue="1">
      <formula>A101=1</formula>
    </cfRule>
  </conditionalFormatting>
  <conditionalFormatting sqref="H101:H115">
    <cfRule type="expression" dxfId="71" priority="144" stopIfTrue="1">
      <formula>A101=1</formula>
    </cfRule>
  </conditionalFormatting>
  <conditionalFormatting sqref="K101:K115">
    <cfRule type="expression" dxfId="70" priority="145" stopIfTrue="1">
      <formula>A101=1</formula>
    </cfRule>
  </conditionalFormatting>
  <conditionalFormatting sqref="J101:J115">
    <cfRule type="expression" dxfId="69" priority="146" stopIfTrue="1">
      <formula>A101=1</formula>
    </cfRule>
  </conditionalFormatting>
  <conditionalFormatting sqref="I101:I115">
    <cfRule type="expression" dxfId="68" priority="138" stopIfTrue="1">
      <formula>XFD101=1</formula>
    </cfRule>
  </conditionalFormatting>
  <conditionalFormatting sqref="B117:B120">
    <cfRule type="expression" dxfId="67" priority="130" stopIfTrue="1">
      <formula>A117=1</formula>
    </cfRule>
  </conditionalFormatting>
  <conditionalFormatting sqref="C117:C120">
    <cfRule type="expression" dxfId="66" priority="131" stopIfTrue="1">
      <formula>A117=1</formula>
    </cfRule>
  </conditionalFormatting>
  <conditionalFormatting sqref="D118:D119">
    <cfRule type="expression" dxfId="65" priority="132" stopIfTrue="1">
      <formula>A118=1</formula>
    </cfRule>
  </conditionalFormatting>
  <conditionalFormatting sqref="E117:F120">
    <cfRule type="expression" dxfId="64" priority="133" stopIfTrue="1">
      <formula>A117=1</formula>
    </cfRule>
  </conditionalFormatting>
  <conditionalFormatting sqref="G117:G120">
    <cfRule type="expression" dxfId="63" priority="134" stopIfTrue="1">
      <formula>A117=1</formula>
    </cfRule>
  </conditionalFormatting>
  <conditionalFormatting sqref="H117:H120">
    <cfRule type="expression" dxfId="62" priority="135" stopIfTrue="1">
      <formula>A117=1</formula>
    </cfRule>
  </conditionalFormatting>
  <conditionalFormatting sqref="K117:K120">
    <cfRule type="expression" dxfId="61" priority="136" stopIfTrue="1">
      <formula>A117=1</formula>
    </cfRule>
  </conditionalFormatting>
  <conditionalFormatting sqref="J117:J120">
    <cfRule type="expression" dxfId="60" priority="137" stopIfTrue="1">
      <formula>A117=1</formula>
    </cfRule>
  </conditionalFormatting>
  <conditionalFormatting sqref="I117:I120">
    <cfRule type="expression" dxfId="59" priority="129" stopIfTrue="1">
      <formula>XFD117=1</formula>
    </cfRule>
  </conditionalFormatting>
  <conditionalFormatting sqref="B127:B138">
    <cfRule type="expression" dxfId="58" priority="112" stopIfTrue="1">
      <formula>A127=1</formula>
    </cfRule>
  </conditionalFormatting>
  <conditionalFormatting sqref="C127:C138">
    <cfRule type="expression" dxfId="57" priority="113" stopIfTrue="1">
      <formula>A127=1</formula>
    </cfRule>
  </conditionalFormatting>
  <conditionalFormatting sqref="D128:D138">
    <cfRule type="expression" dxfId="56" priority="114" stopIfTrue="1">
      <formula>A128=1</formula>
    </cfRule>
  </conditionalFormatting>
  <conditionalFormatting sqref="E127:F138">
    <cfRule type="expression" dxfId="55" priority="115" stopIfTrue="1">
      <formula>A127=1</formula>
    </cfRule>
  </conditionalFormatting>
  <conditionalFormatting sqref="G127:G138">
    <cfRule type="expression" dxfId="54" priority="116" stopIfTrue="1">
      <formula>A127=1</formula>
    </cfRule>
  </conditionalFormatting>
  <conditionalFormatting sqref="H127:H138">
    <cfRule type="expression" dxfId="53" priority="117" stopIfTrue="1">
      <formula>A127=1</formula>
    </cfRule>
  </conditionalFormatting>
  <conditionalFormatting sqref="K127:K138">
    <cfRule type="expression" dxfId="52" priority="118" stopIfTrue="1">
      <formula>A127=1</formula>
    </cfRule>
  </conditionalFormatting>
  <conditionalFormatting sqref="J127:J138">
    <cfRule type="expression" dxfId="51" priority="119" stopIfTrue="1">
      <formula>A127=1</formula>
    </cfRule>
  </conditionalFormatting>
  <conditionalFormatting sqref="I127:I138">
    <cfRule type="expression" dxfId="50" priority="111" stopIfTrue="1">
      <formula>XFD127=1</formula>
    </cfRule>
  </conditionalFormatting>
  <conditionalFormatting sqref="B141:B149">
    <cfRule type="expression" dxfId="49" priority="103" stopIfTrue="1">
      <formula>A141=1</formula>
    </cfRule>
  </conditionalFormatting>
  <conditionalFormatting sqref="C141:C149">
    <cfRule type="expression" dxfId="48" priority="104" stopIfTrue="1">
      <formula>A141=1</formula>
    </cfRule>
  </conditionalFormatting>
  <conditionalFormatting sqref="D142:D149">
    <cfRule type="expression" dxfId="47" priority="105" stopIfTrue="1">
      <formula>A142=1</formula>
    </cfRule>
  </conditionalFormatting>
  <conditionalFormatting sqref="E141:F149">
    <cfRule type="expression" dxfId="46" priority="106" stopIfTrue="1">
      <formula>A141=1</formula>
    </cfRule>
  </conditionalFormatting>
  <conditionalFormatting sqref="G141:G149">
    <cfRule type="expression" dxfId="45" priority="107" stopIfTrue="1">
      <formula>A141=1</formula>
    </cfRule>
  </conditionalFormatting>
  <conditionalFormatting sqref="H141:H149">
    <cfRule type="expression" dxfId="44" priority="108" stopIfTrue="1">
      <formula>A141=1</formula>
    </cfRule>
  </conditionalFormatting>
  <conditionalFormatting sqref="K141:K149">
    <cfRule type="expression" dxfId="43" priority="109" stopIfTrue="1">
      <formula>A141=1</formula>
    </cfRule>
  </conditionalFormatting>
  <conditionalFormatting sqref="J141:J149">
    <cfRule type="expression" dxfId="42" priority="110" stopIfTrue="1">
      <formula>A141=1</formula>
    </cfRule>
  </conditionalFormatting>
  <conditionalFormatting sqref="I141:I149">
    <cfRule type="expression" dxfId="41" priority="102" stopIfTrue="1">
      <formula>XFD141=1</formula>
    </cfRule>
  </conditionalFormatting>
  <conditionalFormatting sqref="B159:B164">
    <cfRule type="expression" dxfId="40" priority="85" stopIfTrue="1">
      <formula>A159=1</formula>
    </cfRule>
  </conditionalFormatting>
  <conditionalFormatting sqref="C159:C164">
    <cfRule type="expression" dxfId="39" priority="86" stopIfTrue="1">
      <formula>A159=1</formula>
    </cfRule>
  </conditionalFormatting>
  <conditionalFormatting sqref="D159:D164">
    <cfRule type="expression" dxfId="38" priority="87" stopIfTrue="1">
      <formula>A159=1</formula>
    </cfRule>
  </conditionalFormatting>
  <conditionalFormatting sqref="E159:F164">
    <cfRule type="expression" dxfId="37" priority="88" stopIfTrue="1">
      <formula>A159=1</formula>
    </cfRule>
  </conditionalFormatting>
  <conditionalFormatting sqref="G159:G164">
    <cfRule type="expression" dxfId="36" priority="89" stopIfTrue="1">
      <formula>A159=1</formula>
    </cfRule>
  </conditionalFormatting>
  <conditionalFormatting sqref="H159:H164">
    <cfRule type="expression" dxfId="35" priority="90" stopIfTrue="1">
      <formula>A159=1</formula>
    </cfRule>
  </conditionalFormatting>
  <conditionalFormatting sqref="K159:K164">
    <cfRule type="expression" dxfId="34" priority="91" stopIfTrue="1">
      <formula>A159=1</formula>
    </cfRule>
  </conditionalFormatting>
  <conditionalFormatting sqref="J159:J164">
    <cfRule type="expression" dxfId="33" priority="92" stopIfTrue="1">
      <formula>A159=1</formula>
    </cfRule>
  </conditionalFormatting>
  <conditionalFormatting sqref="I159:I164">
    <cfRule type="expression" dxfId="32" priority="84" stopIfTrue="1">
      <formula>XFD159=1</formula>
    </cfRule>
  </conditionalFormatting>
  <conditionalFormatting sqref="B172">
    <cfRule type="expression" dxfId="31" priority="67" stopIfTrue="1">
      <formula>A172=1</formula>
    </cfRule>
  </conditionalFormatting>
  <conditionalFormatting sqref="C172">
    <cfRule type="expression" dxfId="30" priority="68" stopIfTrue="1">
      <formula>A172=1</formula>
    </cfRule>
  </conditionalFormatting>
  <conditionalFormatting sqref="D172">
    <cfRule type="expression" dxfId="29" priority="69" stopIfTrue="1">
      <formula>A172=1</formula>
    </cfRule>
  </conditionalFormatting>
  <conditionalFormatting sqref="E172:F172">
    <cfRule type="expression" dxfId="28" priority="70" stopIfTrue="1">
      <formula>A172=1</formula>
    </cfRule>
  </conditionalFormatting>
  <conditionalFormatting sqref="G172">
    <cfRule type="expression" dxfId="27" priority="71" stopIfTrue="1">
      <formula>A172=1</formula>
    </cfRule>
  </conditionalFormatting>
  <conditionalFormatting sqref="H172">
    <cfRule type="expression" dxfId="26" priority="72" stopIfTrue="1">
      <formula>A172=1</formula>
    </cfRule>
  </conditionalFormatting>
  <conditionalFormatting sqref="K172">
    <cfRule type="expression" dxfId="25" priority="73" stopIfTrue="1">
      <formula>A172=1</formula>
    </cfRule>
  </conditionalFormatting>
  <conditionalFormatting sqref="J172">
    <cfRule type="expression" dxfId="24" priority="74" stopIfTrue="1">
      <formula>A172=1</formula>
    </cfRule>
  </conditionalFormatting>
  <conditionalFormatting sqref="I172">
    <cfRule type="expression" dxfId="23" priority="66" stopIfTrue="1">
      <formula>XFD172=1</formula>
    </cfRule>
  </conditionalFormatting>
  <conditionalFormatting sqref="B14 B16">
    <cfRule type="expression" dxfId="22" priority="37" stopIfTrue="1">
      <formula>A14=1</formula>
    </cfRule>
  </conditionalFormatting>
  <conditionalFormatting sqref="C14 C16">
    <cfRule type="expression" dxfId="21" priority="38" stopIfTrue="1">
      <formula>A14=1</formula>
    </cfRule>
  </conditionalFormatting>
  <conditionalFormatting sqref="G99">
    <cfRule type="expression" dxfId="20" priority="34" stopIfTrue="1">
      <formula>XFD99=1</formula>
    </cfRule>
  </conditionalFormatting>
  <conditionalFormatting sqref="G195">
    <cfRule type="expression" dxfId="19" priority="32" stopIfTrue="1">
      <formula>XFD195=1</formula>
    </cfRule>
  </conditionalFormatting>
  <conditionalFormatting sqref="D15">
    <cfRule type="expression" dxfId="18" priority="18" stopIfTrue="1">
      <formula>A15=1</formula>
    </cfRule>
  </conditionalFormatting>
  <conditionalFormatting sqref="E15:F15">
    <cfRule type="expression" dxfId="17" priority="19" stopIfTrue="1">
      <formula>A15=1</formula>
    </cfRule>
  </conditionalFormatting>
  <conditionalFormatting sqref="G15">
    <cfRule type="expression" dxfId="16" priority="20" stopIfTrue="1">
      <formula>A15=1</formula>
    </cfRule>
  </conditionalFormatting>
  <conditionalFormatting sqref="H15">
    <cfRule type="expression" dxfId="15" priority="21" stopIfTrue="1">
      <formula>A15=1</formula>
    </cfRule>
  </conditionalFormatting>
  <conditionalFormatting sqref="B15">
    <cfRule type="expression" dxfId="14" priority="16" stopIfTrue="1">
      <formula>A15=1</formula>
    </cfRule>
  </conditionalFormatting>
  <conditionalFormatting sqref="C15">
    <cfRule type="expression" dxfId="13" priority="17" stopIfTrue="1">
      <formula>A15=1</formula>
    </cfRule>
  </conditionalFormatting>
  <conditionalFormatting sqref="D117">
    <cfRule type="expression" dxfId="12" priority="15" stopIfTrue="1">
      <formula>A117=1</formula>
    </cfRule>
  </conditionalFormatting>
  <conditionalFormatting sqref="D127">
    <cfRule type="expression" dxfId="11" priority="14" stopIfTrue="1">
      <formula>A127=1</formula>
    </cfRule>
  </conditionalFormatting>
  <conditionalFormatting sqref="D141">
    <cfRule type="expression" dxfId="10" priority="13" stopIfTrue="1">
      <formula>A141=1</formula>
    </cfRule>
  </conditionalFormatting>
  <conditionalFormatting sqref="D152">
    <cfRule type="expression" dxfId="9" priority="12" stopIfTrue="1">
      <formula>A152=1</formula>
    </cfRule>
  </conditionalFormatting>
  <conditionalFormatting sqref="D158">
    <cfRule type="expression" dxfId="8" priority="11" stopIfTrue="1">
      <formula>A158=1</formula>
    </cfRule>
  </conditionalFormatting>
  <conditionalFormatting sqref="D180">
    <cfRule type="expression" dxfId="7" priority="10" stopIfTrue="1">
      <formula>A180=1</formula>
    </cfRule>
  </conditionalFormatting>
  <conditionalFormatting sqref="B47">
    <cfRule type="expression" dxfId="6" priority="2" stopIfTrue="1">
      <formula>A47=1</formula>
    </cfRule>
  </conditionalFormatting>
  <conditionalFormatting sqref="C47">
    <cfRule type="expression" dxfId="5" priority="3" stopIfTrue="1">
      <formula>A47=1</formula>
    </cfRule>
  </conditionalFormatting>
  <conditionalFormatting sqref="D47">
    <cfRule type="expression" dxfId="4" priority="4" stopIfTrue="1">
      <formula>A47=1</formula>
    </cfRule>
  </conditionalFormatting>
  <conditionalFormatting sqref="E47:F47">
    <cfRule type="expression" dxfId="3" priority="5" stopIfTrue="1">
      <formula>A47=1</formula>
    </cfRule>
  </conditionalFormatting>
  <conditionalFormatting sqref="G47">
    <cfRule type="expression" dxfId="2" priority="6" stopIfTrue="1">
      <formula>A47=1</formula>
    </cfRule>
  </conditionalFormatting>
  <conditionalFormatting sqref="H47">
    <cfRule type="expression" dxfId="1" priority="7" stopIfTrue="1">
      <formula>A47=1</formula>
    </cfRule>
  </conditionalFormatting>
  <conditionalFormatting sqref="D120">
    <cfRule type="expression" dxfId="0" priority="1" stopIfTrue="1">
      <formula>A120=1</formula>
    </cfRule>
  </conditionalFormatting>
  <pageMargins left="0.31496062992125984" right="0.31496062992125984" top="0.39370078740157483" bottom="0.39370078740157483" header="0" footer="0"/>
  <pageSetup paperSize="9" scale="7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fin_vid</cp:lastModifiedBy>
  <cp:lastPrinted>2025-04-29T06:42:39Z</cp:lastPrinted>
  <dcterms:created xsi:type="dcterms:W3CDTF">2023-04-17T07:59:22Z</dcterms:created>
  <dcterms:modified xsi:type="dcterms:W3CDTF">2025-04-29T06:47:01Z</dcterms:modified>
</cp:coreProperties>
</file>